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EBC39A37-1C0E-41B4-9F84-E17902E928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6">Conciliacion_Eg!$A$1:$F$48</definedName>
    <definedName name="_xlnm.Print_Area" localSheetId="2">ESF!$A$1:$J$237</definedName>
    <definedName name="_xlnm.Print_Area" localSheetId="7">Memoria!$A$1:$J$66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5" l="1"/>
  <c r="C99" i="5"/>
  <c r="C93" i="5"/>
  <c r="C26" i="4" l="1"/>
  <c r="C22" i="4"/>
  <c r="C17" i="4"/>
  <c r="D75" i="5" l="1"/>
  <c r="C75" i="5"/>
  <c r="D72" i="5"/>
  <c r="C72" i="5"/>
  <c r="D63" i="5"/>
  <c r="C63" i="5"/>
  <c r="D103" i="5"/>
  <c r="C103" i="5"/>
  <c r="D106" i="5"/>
  <c r="C106" i="5"/>
  <c r="D112" i="5"/>
  <c r="C112" i="5"/>
  <c r="D116" i="5"/>
  <c r="C116" i="5"/>
  <c r="C102" i="5" s="1"/>
  <c r="D124" i="5"/>
  <c r="D101" i="5" s="1"/>
  <c r="C124" i="5"/>
  <c r="D134" i="5"/>
  <c r="C134" i="5"/>
  <c r="C101" i="5" l="1"/>
  <c r="D38" i="5"/>
  <c r="C38" i="5"/>
  <c r="D29" i="5"/>
  <c r="C29" i="5"/>
  <c r="D21" i="5"/>
  <c r="C21" i="5"/>
  <c r="D16" i="5"/>
  <c r="C16" i="5"/>
  <c r="D62" i="5"/>
  <c r="D49" i="5" s="1"/>
  <c r="D136" i="5" s="1"/>
  <c r="C62" i="5"/>
  <c r="D50" i="5"/>
  <c r="C50" i="5"/>
  <c r="D91" i="5"/>
  <c r="D90" i="5" s="1"/>
  <c r="C91" i="5"/>
  <c r="C90" i="5"/>
  <c r="D81" i="5"/>
  <c r="C81" i="5"/>
  <c r="C167" i="3"/>
  <c r="C159" i="3"/>
  <c r="C155" i="3"/>
  <c r="C148" i="3"/>
  <c r="C144" i="3"/>
  <c r="C134" i="3"/>
  <c r="C127" i="3"/>
  <c r="G110" i="3"/>
  <c r="F110" i="3"/>
  <c r="E110" i="3"/>
  <c r="D110" i="3"/>
  <c r="G120" i="3"/>
  <c r="F120" i="3"/>
  <c r="E120" i="3"/>
  <c r="D120" i="3"/>
  <c r="C120" i="3"/>
  <c r="C110" i="3"/>
  <c r="C103" i="3"/>
  <c r="C98" i="3"/>
  <c r="C92" i="3"/>
  <c r="E76" i="3"/>
  <c r="D76" i="3"/>
  <c r="C76" i="3"/>
  <c r="C82" i="3"/>
  <c r="E64" i="3"/>
  <c r="D64" i="3"/>
  <c r="C64" i="3"/>
  <c r="E56" i="3"/>
  <c r="D56" i="3"/>
  <c r="C56" i="3"/>
  <c r="C32" i="3"/>
  <c r="C153" i="2"/>
  <c r="C147" i="2"/>
  <c r="C145" i="2"/>
  <c r="C142" i="2"/>
  <c r="C138" i="2"/>
  <c r="D140" i="2" s="1"/>
  <c r="C133" i="2"/>
  <c r="D134" i="2" s="1"/>
  <c r="C130" i="2"/>
  <c r="C127" i="2"/>
  <c r="D129" i="2" s="1"/>
  <c r="C124" i="2"/>
  <c r="D125" i="2" s="1"/>
  <c r="D146" i="2"/>
  <c r="D155" i="2"/>
  <c r="C163" i="2"/>
  <c r="D164" i="2" s="1"/>
  <c r="C160" i="2"/>
  <c r="C157" i="2"/>
  <c r="C166" i="2"/>
  <c r="C167" i="2"/>
  <c r="C170" i="2"/>
  <c r="D170" i="2" s="1"/>
  <c r="C173" i="2"/>
  <c r="D174" i="2" s="1"/>
  <c r="C176" i="2"/>
  <c r="C181" i="2"/>
  <c r="C178" i="2"/>
  <c r="C182" i="2"/>
  <c r="D185" i="2" s="1"/>
  <c r="C191" i="2"/>
  <c r="C194" i="2"/>
  <c r="D198" i="2" s="1"/>
  <c r="C200" i="2"/>
  <c r="D201" i="2" s="1"/>
  <c r="C210" i="2"/>
  <c r="C211" i="2"/>
  <c r="C70" i="2"/>
  <c r="D72" i="2" s="1"/>
  <c r="C73" i="2"/>
  <c r="C79" i="2"/>
  <c r="C81" i="2"/>
  <c r="C83" i="2"/>
  <c r="C64" i="2"/>
  <c r="D64" i="2" s="1"/>
  <c r="C58" i="2"/>
  <c r="C48" i="2"/>
  <c r="D52" i="2" s="1"/>
  <c r="C39" i="2"/>
  <c r="C36" i="2"/>
  <c r="D36" i="2" s="1"/>
  <c r="C30" i="2"/>
  <c r="C27" i="2"/>
  <c r="C21" i="2"/>
  <c r="D24" i="2" s="1"/>
  <c r="C11" i="2"/>
  <c r="C95" i="2"/>
  <c r="C113" i="2"/>
  <c r="D114" i="2" s="1"/>
  <c r="C103" i="2"/>
  <c r="D112" i="2" s="1"/>
  <c r="C96" i="2"/>
  <c r="D96" i="2" s="1"/>
  <c r="D159" i="2"/>
  <c r="D158" i="2"/>
  <c r="D144" i="2"/>
  <c r="D143" i="2"/>
  <c r="D141" i="2"/>
  <c r="D137" i="2"/>
  <c r="D135" i="2"/>
  <c r="D132" i="2"/>
  <c r="D131" i="2"/>
  <c r="D82" i="2"/>
  <c r="D80" i="2"/>
  <c r="D60" i="2"/>
  <c r="D59" i="2"/>
  <c r="D49" i="2"/>
  <c r="D35" i="2"/>
  <c r="D34" i="2"/>
  <c r="D33" i="2"/>
  <c r="D32" i="2"/>
  <c r="D31" i="2"/>
  <c r="D29" i="2"/>
  <c r="D28" i="2"/>
  <c r="H3" i="8"/>
  <c r="A3" i="8"/>
  <c r="H2" i="8"/>
  <c r="H1" i="8"/>
  <c r="A1" i="8"/>
  <c r="C31" i="7"/>
  <c r="C8" i="7"/>
  <c r="C16" i="6"/>
  <c r="C8" i="6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199" i="2"/>
  <c r="D193" i="2"/>
  <c r="D192" i="2"/>
  <c r="D191" i="2"/>
  <c r="D180" i="2"/>
  <c r="D179" i="2"/>
  <c r="D178" i="2"/>
  <c r="D177" i="2"/>
  <c r="D176" i="2"/>
  <c r="D169" i="2"/>
  <c r="D168" i="2"/>
  <c r="D167" i="2"/>
  <c r="D162" i="2"/>
  <c r="D161" i="2"/>
  <c r="D160" i="2"/>
  <c r="D157" i="2"/>
  <c r="D153" i="2"/>
  <c r="D152" i="2"/>
  <c r="D151" i="2"/>
  <c r="D150" i="2"/>
  <c r="D149" i="2"/>
  <c r="D148" i="2"/>
  <c r="D147" i="2"/>
  <c r="D142" i="2"/>
  <c r="D138" i="2"/>
  <c r="D130" i="2"/>
  <c r="D127" i="2"/>
  <c r="D124" i="2"/>
  <c r="D105" i="2"/>
  <c r="D103" i="2"/>
  <c r="D90" i="2"/>
  <c r="D89" i="2"/>
  <c r="D88" i="2"/>
  <c r="D87" i="2"/>
  <c r="D86" i="2"/>
  <c r="D85" i="2"/>
  <c r="D84" i="2"/>
  <c r="D83" i="2"/>
  <c r="D81" i="2"/>
  <c r="D79" i="2"/>
  <c r="D78" i="2"/>
  <c r="D77" i="2"/>
  <c r="D76" i="2"/>
  <c r="D75" i="2"/>
  <c r="D74" i="2"/>
  <c r="D73" i="2"/>
  <c r="D63" i="2"/>
  <c r="D62" i="2"/>
  <c r="D61" i="2"/>
  <c r="D58" i="2"/>
  <c r="D56" i="2"/>
  <c r="D55" i="2"/>
  <c r="D54" i="2"/>
  <c r="D53" i="2"/>
  <c r="D48" i="2"/>
  <c r="D47" i="2"/>
  <c r="D46" i="2"/>
  <c r="D45" i="2"/>
  <c r="D44" i="2"/>
  <c r="D43" i="2"/>
  <c r="D42" i="2"/>
  <c r="D41" i="2"/>
  <c r="D40" i="2"/>
  <c r="D39" i="2"/>
  <c r="D30" i="2"/>
  <c r="D27" i="2"/>
  <c r="E3" i="2"/>
  <c r="E2" i="2"/>
  <c r="E1" i="2"/>
  <c r="C40" i="7" l="1"/>
  <c r="C21" i="6"/>
  <c r="C49" i="5"/>
  <c r="C136" i="5" s="1"/>
  <c r="D44" i="5"/>
  <c r="C44" i="5"/>
  <c r="D139" i="2"/>
  <c r="D136" i="2"/>
  <c r="D133" i="2"/>
  <c r="D128" i="2"/>
  <c r="C123" i="2"/>
  <c r="C94" i="2" s="1"/>
  <c r="D126" i="2"/>
  <c r="D145" i="2"/>
  <c r="D154" i="2"/>
  <c r="D163" i="2"/>
  <c r="D165" i="2"/>
  <c r="C156" i="2"/>
  <c r="D171" i="2"/>
  <c r="D172" i="2"/>
  <c r="D175" i="2"/>
  <c r="D173" i="2"/>
  <c r="D186" i="2"/>
  <c r="D188" i="2"/>
  <c r="D189" i="2"/>
  <c r="D187" i="2"/>
  <c r="D190" i="2"/>
  <c r="D182" i="2"/>
  <c r="D183" i="2"/>
  <c r="D184" i="2"/>
  <c r="D196" i="2"/>
  <c r="D194" i="2"/>
  <c r="D197" i="2"/>
  <c r="D195" i="2"/>
  <c r="D200" i="2"/>
  <c r="D70" i="2"/>
  <c r="D71" i="2"/>
  <c r="C69" i="2"/>
  <c r="D67" i="2"/>
  <c r="D66" i="2"/>
  <c r="D65" i="2"/>
  <c r="D68" i="2"/>
  <c r="C57" i="2"/>
  <c r="D50" i="2"/>
  <c r="D51" i="2"/>
  <c r="D37" i="2"/>
  <c r="D38" i="2"/>
  <c r="D26" i="2"/>
  <c r="D25" i="2"/>
  <c r="D22" i="2"/>
  <c r="D23" i="2"/>
  <c r="D21" i="2"/>
  <c r="C10" i="2"/>
  <c r="D116" i="2"/>
  <c r="D117" i="2"/>
  <c r="D120" i="2"/>
  <c r="D115" i="2"/>
  <c r="D122" i="2"/>
  <c r="D121" i="2"/>
  <c r="D118" i="2"/>
  <c r="D119" i="2"/>
  <c r="D113" i="2"/>
  <c r="D106" i="2"/>
  <c r="D104" i="2"/>
  <c r="D107" i="2"/>
  <c r="D108" i="2"/>
  <c r="D109" i="2"/>
  <c r="D110" i="2"/>
  <c r="D111" i="2"/>
  <c r="D100" i="2"/>
  <c r="D101" i="2"/>
  <c r="D102" i="2"/>
  <c r="D97" i="2"/>
  <c r="D98" i="2"/>
  <c r="D99" i="2"/>
  <c r="D14" i="2"/>
  <c r="D15" i="2"/>
  <c r="D16" i="2"/>
  <c r="D11" i="2"/>
  <c r="D17" i="2"/>
  <c r="D18" i="2"/>
  <c r="D12" i="2"/>
  <c r="D13" i="2"/>
  <c r="D19" i="2"/>
  <c r="D20" i="2"/>
  <c r="A1" i="7"/>
  <c r="A1" i="6"/>
  <c r="A1" i="5"/>
  <c r="A1" i="4"/>
  <c r="A3" i="7"/>
  <c r="A3" i="6"/>
  <c r="A3" i="5"/>
  <c r="A3" i="4"/>
  <c r="C9" i="2" l="1"/>
</calcChain>
</file>

<file path=xl/sharedStrings.xml><?xml version="1.0" encoding="utf-8"?>
<sst xmlns="http://schemas.openxmlformats.org/spreadsheetml/2006/main" count="893" uniqueCount="626">
  <si>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</si>
  <si>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</si>
  <si>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</si>
  <si>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</si>
  <si>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</si>
  <si>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</si>
  <si>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</si>
  <si>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</si>
  <si>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</si>
  <si>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</si>
  <si>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</si>
  <si>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</si>
  <si>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</si>
  <si>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</si>
  <si>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</si>
  <si>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</si>
  <si>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</si>
  <si>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</si>
  <si>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</si>
  <si>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</si>
  <si>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</si>
  <si>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</si>
  <si>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</si>
  <si>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</si>
  <si>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</si>
  <si>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</si>
  <si>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</si>
  <si>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</si>
  <si>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</si>
  <si>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</si>
  <si>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</si>
  <si>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</si>
  <si>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</si>
  <si>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</si>
  <si>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</si>
  <si>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</si>
  <si>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</si>
  <si>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</si>
  <si>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</si>
  <si>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</si>
  <si>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</si>
  <si>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</si>
  <si>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</si>
  <si>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</si>
  <si>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</si>
  <si>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</si>
  <si>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</si>
  <si>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</si>
  <si>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</si>
  <si>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</si>
  <si>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</si>
  <si>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</si>
  <si>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</si>
  <si>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</si>
  <si>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</si>
  <si>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</si>
  <si>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</si>
  <si>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</si>
  <si>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</si>
  <si>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</si>
  <si>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</si>
  <si>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</si>
  <si>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</si>
  <si>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</si>
  <si>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</si>
  <si>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</si>
  <si>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</si>
  <si>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</si>
  <si>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</si>
  <si>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</si>
  <si>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</si>
  <si>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</si>
  <si>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</si>
  <si>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</si>
  <si>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</si>
  <si>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</si>
  <si>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</si>
  <si>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</si>
  <si>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</si>
  <si>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</si>
  <si>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</si>
  <si>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</si>
  <si>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</si>
  <si>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</si>
  <si>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</si>
  <si>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</si>
  <si>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</si>
  <si>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</si>
  <si>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</si>
  <si>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</si>
  <si>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</si>
  <si>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</si>
  <si>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</si>
  <si>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</si>
  <si>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</si>
  <si>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</si>
  <si>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</si>
  <si>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</si>
  <si>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</si>
  <si>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</si>
  <si>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</si>
  <si>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</si>
  <si>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</si>
  <si>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</si>
  <si>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</si>
  <si>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</si>
  <si>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</si>
  <si>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</si>
  <si>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</si>
  <si>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</si>
  <si>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</si>
  <si>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</si>
  <si>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</si>
  <si>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</si>
  <si>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</si>
  <si>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</si>
  <si>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</si>
  <si>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</si>
  <si>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</si>
  <si>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</si>
  <si>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</si>
  <si>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</si>
  <si>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</si>
  <si>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</si>
  <si>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</si>
  <si>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</si>
  <si>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</si>
  <si>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</si>
  <si>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</si>
  <si>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</si>
  <si>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</si>
  <si>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</si>
  <si>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</si>
  <si>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</si>
  <si>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</si>
  <si>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</si>
  <si>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</si>
  <si>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</si>
  <si>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</si>
  <si>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</si>
  <si>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</si>
  <si>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</si>
  <si>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</si>
  <si>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</si>
  <si>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</si>
  <si>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</si>
  <si>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</si>
  <si>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</si>
  <si>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</si>
  <si>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</si>
  <si>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</si>
  <si>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</si>
  <si>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</si>
  <si>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</si>
  <si>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</si>
  <si>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</si>
  <si>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</si>
  <si>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</si>
  <si>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</si>
  <si>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</si>
  <si>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</si>
  <si>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</si>
  <si>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</si>
  <si>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</si>
  <si>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</si>
  <si>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</si>
  <si>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</si>
  <si>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</si>
  <si>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</si>
  <si>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</si>
  <si>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</si>
  <si>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</si>
  <si>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</si>
  <si>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</si>
  <si>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</si>
  <si>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</si>
  <si>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</si>
  <si>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</si>
  <si>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</si>
  <si>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</si>
  <si>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</si>
  <si>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</si>
  <si>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</si>
  <si>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</si>
  <si>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</si>
  <si>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</si>
  <si>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</si>
  <si>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</si>
  <si>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</si>
  <si>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</si>
  <si>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</si>
  <si>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</si>
  <si>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</si>
  <si>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</si>
  <si>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</si>
  <si>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</si>
  <si>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</si>
  <si>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</si>
  <si>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</si>
  <si>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</si>
  <si>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</si>
  <si>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</si>
  <si>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</si>
  <si>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</si>
  <si>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</si>
  <si>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</si>
  <si>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</si>
  <si>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</si>
  <si>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</si>
  <si>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</si>
  <si>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</si>
  <si>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</si>
  <si>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</si>
  <si>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</si>
  <si>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</si>
  <si>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</si>
  <si>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</si>
  <si>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</si>
  <si>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</si>
  <si>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</si>
  <si>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</si>
  <si>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</si>
  <si>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</si>
  <si>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</si>
  <si>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</si>
  <si>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</si>
  <si>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</si>
  <si>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</si>
  <si>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</si>
  <si>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</si>
  <si>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</si>
  <si>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</si>
  <si>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</si>
  <si>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</si>
  <si>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</si>
  <si>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</si>
  <si>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</si>
  <si>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</si>
  <si>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</si>
  <si>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</si>
  <si>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</si>
  <si>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</si>
  <si>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</si>
  <si>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</si>
  <si>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</si>
  <si>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</si>
  <si>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</si>
  <si>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</si>
  <si>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</si>
  <si>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</si>
  <si>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</si>
  <si>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</si>
  <si>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</si>
  <si>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</si>
  <si>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</si>
  <si>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</si>
  <si>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</si>
  <si>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</si>
  <si>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</si>
  <si>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</si>
  <si>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</si>
  <si>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</si>
  <si>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</si>
  <si>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</si>
  <si>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</si>
  <si>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</si>
  <si>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</si>
  <si>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</si>
  <si>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</si>
  <si>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</si>
  <si>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</si>
  <si>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</si>
  <si>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</si>
  <si>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</si>
  <si>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</si>
  <si>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</si>
  <si>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</si>
  <si>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</si>
  <si>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</si>
  <si>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</si>
  <si>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</si>
  <si>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</si>
  <si>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</si>
  <si>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</si>
  <si>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</si>
  <si>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</si>
  <si>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</si>
  <si>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</si>
  <si>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</si>
  <si>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</si>
  <si>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</si>
  <si>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</si>
  <si>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</si>
  <si>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</si>
  <si>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</si>
  <si>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</si>
  <si>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</si>
  <si>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</si>
  <si>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</si>
  <si>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</si>
  <si>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</si>
  <si>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</si>
  <si>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</si>
  <si>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</si>
  <si>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</si>
  <si>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</si>
  <si>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</si>
  <si>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</si>
  <si>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</si>
  <si>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</si>
  <si>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</si>
  <si>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</si>
  <si>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</si>
  <si>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</si>
  <si>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</si>
  <si>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</si>
  <si>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</si>
  <si>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</si>
  <si>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</si>
  <si>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</si>
  <si>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</si>
  <si>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</si>
  <si>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</si>
  <si>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</si>
  <si>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</si>
  <si>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</si>
  <si>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</si>
  <si>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</si>
  <si>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</si>
  <si>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</si>
  <si>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</si>
  <si>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</si>
  <si>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</si>
  <si>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</si>
  <si>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</si>
  <si>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</si>
  <si>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</si>
  <si>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</si>
  <si>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</si>
  <si>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</si>
  <si>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</si>
  <si>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</si>
  <si>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</si>
  <si>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</si>
  <si>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</si>
  <si>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</si>
  <si>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</si>
  <si>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</si>
  <si>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</si>
  <si>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</si>
  <si>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</si>
  <si>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</si>
  <si>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</si>
  <si>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</si>
  <si>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</si>
  <si>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</si>
  <si>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</si>
  <si>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</si>
  <si>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</si>
  <si>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</si>
  <si>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</si>
  <si>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</si>
  <si>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</si>
  <si>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</si>
  <si>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</si>
  <si>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</si>
  <si>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</si>
  <si>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</si>
  <si>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</si>
  <si>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</si>
  <si>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</si>
  <si>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</si>
  <si>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</si>
  <si>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</si>
  <si>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</si>
  <si>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</si>
  <si>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</si>
  <si>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</si>
  <si>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</si>
  <si>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</si>
  <si>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</si>
  <si>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</si>
  <si>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</si>
  <si>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</si>
  <si>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</si>
  <si>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</si>
  <si>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</si>
  <si>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</si>
  <si>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</si>
  <si>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</si>
  <si>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</si>
  <si>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</si>
  <si>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</si>
  <si>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</si>
  <si>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</si>
  <si>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</si>
  <si>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</si>
  <si>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</si>
  <si>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</si>
  <si>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</si>
  <si>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</si>
  <si>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</si>
  <si>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</si>
  <si>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</si>
  <si>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</si>
  <si>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</si>
  <si>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</si>
  <si>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</si>
  <si>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</si>
  <si>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</si>
  <si>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</si>
  <si>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</si>
  <si>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</si>
  <si>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</si>
  <si>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</si>
  <si>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</si>
  <si>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</si>
  <si>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</si>
  <si>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</si>
  <si>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</si>
  <si>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</si>
  <si>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</si>
  <si>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</si>
  <si>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</si>
  <si>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</si>
  <si>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</si>
  <si>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</si>
  <si>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</si>
  <si>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</si>
  <si>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</si>
  <si>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</si>
  <si>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</si>
  <si>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</si>
  <si>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</si>
  <si>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</si>
  <si>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</si>
  <si>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</si>
  <si>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</si>
  <si>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</si>
  <si>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</si>
  <si>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</si>
  <si>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</si>
  <si>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</si>
  <si>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</si>
  <si>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</si>
  <si>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</si>
  <si>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</si>
  <si>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</si>
  <si>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</si>
  <si>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</si>
  <si>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</si>
  <si>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</si>
  <si>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</si>
  <si>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</si>
  <si>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</si>
  <si>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</si>
  <si>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</si>
  <si>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</si>
  <si>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</si>
  <si>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</si>
  <si>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</si>
  <si>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</si>
  <si>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</si>
  <si>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</si>
  <si>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</si>
  <si>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</si>
  <si>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</si>
  <si>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</si>
  <si>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</si>
  <si>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</si>
  <si>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</si>
  <si>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</si>
  <si>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</si>
  <si>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</si>
  <si>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</si>
  <si>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</si>
  <si>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</si>
  <si>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</si>
  <si>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</si>
  <si>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</si>
  <si>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</si>
  <si>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</si>
  <si>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</si>
  <si>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</si>
  <si>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</si>
  <si>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</si>
  <si>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</si>
  <si>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</si>
  <si>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</si>
  <si>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</si>
  <si>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</si>
  <si>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</si>
  <si>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</si>
  <si>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</si>
  <si>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</si>
  <si>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</si>
  <si>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</si>
  <si>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</si>
  <si>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</si>
  <si>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</si>
  <si>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</si>
  <si>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</si>
  <si>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</si>
  <si>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</si>
  <si>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</si>
  <si>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</si>
  <si>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</si>
  <si>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</si>
  <si>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</si>
  <si>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</si>
  <si>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</si>
  <si>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</si>
  <si>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</si>
  <si>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</si>
  <si>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</si>
  <si>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</si>
  <si>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</si>
  <si>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</si>
  <si>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</si>
  <si>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</si>
  <si>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</si>
  <si>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</si>
  <si>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</si>
  <si>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</si>
  <si>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</si>
  <si>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</si>
  <si>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</si>
  <si>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</si>
  <si>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</si>
  <si>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</si>
  <si>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</si>
  <si>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</si>
  <si>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</si>
  <si>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</si>
  <si>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</si>
  <si>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</si>
  <si>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</si>
  <si>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</si>
  <si>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</si>
  <si>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</si>
  <si>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</si>
  <si>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</si>
  <si>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</si>
  <si>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</si>
  <si>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</si>
  <si>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</si>
  <si>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</si>
  <si>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</si>
  <si>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</si>
  <si>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</si>
  <si>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</si>
  <si>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</si>
  <si>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</si>
  <si>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</si>
  <si>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</si>
  <si>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</si>
  <si>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</si>
  <si>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</si>
  <si>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</si>
  <si>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</si>
  <si>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</si>
  <si>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</si>
  <si>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</si>
  <si>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</si>
  <si>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</si>
  <si>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</si>
  <si>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</si>
  <si>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</si>
  <si>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</si>
  <si>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</si>
  <si>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</si>
  <si>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</si>
  <si>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</si>
  <si>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</si>
  <si>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</si>
  <si>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</si>
  <si>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</si>
  <si>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</si>
  <si>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</si>
  <si>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</si>
  <si>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</si>
  <si>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</si>
  <si>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</si>
  <si>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</si>
  <si>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</si>
  <si>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Vivienda de León, Guanajuato (IMUVI)</t>
  </si>
  <si>
    <t>Del 1 de enero al 31 de marzo de 2024</t>
  </si>
  <si>
    <t>Rendimientos bancarios</t>
  </si>
  <si>
    <t>Ingresos por venta de viviendas o terrenos y por disposiciones administrativas de recaudación</t>
  </si>
  <si>
    <t>Aportaciones realizadas por el municipio</t>
  </si>
  <si>
    <t>Ingresos por cobro de intereses devengados, moratorios y cobros de seguros</t>
  </si>
  <si>
    <t xml:space="preserve">Sueldos a personal </t>
  </si>
  <si>
    <t>Prestaciones al personal</t>
  </si>
  <si>
    <t>Materiales de oficina</t>
  </si>
  <si>
    <t>Prendas de seguridad</t>
  </si>
  <si>
    <t>Refacciones menores de equipo de cómputo y de transporte</t>
  </si>
  <si>
    <t>Servicios legales y de diseño, arquitectura, ingeniería</t>
  </si>
  <si>
    <t>Seguros de bienes patrimoniales, servicios de cobranza</t>
  </si>
  <si>
    <t>Ayudas del programa de empleo temporal</t>
  </si>
  <si>
    <t>Depreaciación del edificio</t>
  </si>
  <si>
    <t>Depreciación de equipo de cómputo y transporte</t>
  </si>
  <si>
    <t>Costo de lo vendido</t>
  </si>
  <si>
    <t>Subsidios otorgados en créditos</t>
  </si>
  <si>
    <t>Si es factible de cobro</t>
  </si>
  <si>
    <t xml:space="preserve">Préstamos otorgados </t>
  </si>
  <si>
    <t>Anticipos a contratistas para estudios u obras en bienes propios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</si>
  <si>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</si>
  <si>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</si>
  <si>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</si>
  <si>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</si>
  <si>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</si>
  <si>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</si>
  <si>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</si>
  <si>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</si>
  <si>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La vigencia del software se divide entre el número de meses para amortizar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</si>
  <si>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</si>
  <si>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</si>
  <si>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</si>
  <si>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</si>
  <si>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Municipal</t>
  </si>
  <si>
    <t>Donaciones</t>
  </si>
  <si>
    <t>Resultado del ejercicio</t>
  </si>
  <si>
    <t>Resultados de ejercicios anteriores</t>
  </si>
  <si>
    <t>Revaluaciones de bienes inmuebles</t>
  </si>
  <si>
    <t>Ajustes de ejercicios anteriores</t>
  </si>
  <si>
    <t>En buen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</si>
</sst>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13"/>
    <xf numFmtId="0" fontId="13" fillId="0" borderId="13"/>
    <xf numFmtId="0" fontId="1" fillId="0" borderId="13"/>
  </cellStyleXfs>
  <cellXfs count="131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0" fillId="0" borderId="0" xfId="0" applyNumberFormat="1"/>
    <xf numFmtId="10" fontId="8" fillId="0" borderId="0" xfId="1" applyNumberFormat="1" applyFont="1"/>
    <xf numFmtId="0" fontId="8" fillId="0" borderId="13" xfId="2" applyFont="1" applyAlignment="1">
      <alignment wrapText="1"/>
    </xf>
    <xf numFmtId="0" fontId="8" fillId="0" borderId="13" xfId="2" applyFont="1"/>
    <xf numFmtId="0" fontId="8" fillId="0" borderId="0" xfId="0" applyFont="1" applyAlignment="1">
      <alignment wrapText="1"/>
    </xf>
    <xf numFmtId="0" fontId="8" fillId="0" borderId="13" xfId="3" applyFont="1"/>
    <xf numFmtId="0" fontId="4" fillId="0" borderId="13" xfId="4" applyFont="1"/>
    <xf numFmtId="0" fontId="14" fillId="0" borderId="0" xfId="0" applyFont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5">
    <cellStyle name="Normal" xfId="0" builtinId="0"/>
    <cellStyle name="Normal 2 3" xfId="3" xr:uid="{2920FD96-5F31-4E29-9F11-167E9B1C8EB8}"/>
    <cellStyle name="Normal 3" xfId="2" xr:uid="{C50AC681-704E-41E8-A6DF-C76090ED07CB}"/>
    <cellStyle name="Normal 3 2" xfId="4" xr:uid="{175E0F40-A88D-4AF3-95FC-E64E4EA12F9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47</xdr:row>
      <xdr:rowOff>15240</xdr:rowOff>
    </xdr:from>
    <xdr:to>
      <xdr:col>2</xdr:col>
      <xdr:colOff>422910</xdr:colOff>
      <xdr:row>50</xdr:row>
      <xdr:rowOff>173355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2C8FB17-4831-4629-B555-A4A8B7ED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768465"/>
          <a:ext cx="617029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218</xdr:row>
      <xdr:rowOff>7620</xdr:rowOff>
    </xdr:from>
    <xdr:to>
      <xdr:col>3</xdr:col>
      <xdr:colOff>19050</xdr:colOff>
      <xdr:row>221</xdr:row>
      <xdr:rowOff>165735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02CCA55-7E24-4EC4-9CE1-898FD999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7262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176</xdr:row>
      <xdr:rowOff>83820</xdr:rowOff>
    </xdr:from>
    <xdr:to>
      <xdr:col>4</xdr:col>
      <xdr:colOff>85725</xdr:colOff>
      <xdr:row>181</xdr:row>
      <xdr:rowOff>131445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DD61E8E-B0DD-4FD4-9F4F-6BC198D48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801195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35</xdr:row>
      <xdr:rowOff>7620</xdr:rowOff>
    </xdr:from>
    <xdr:to>
      <xdr:col>4</xdr:col>
      <xdr:colOff>287655</xdr:colOff>
      <xdr:row>38</xdr:row>
      <xdr:rowOff>165735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DFC07B4-376F-4E41-9963-48A07F1DD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511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143</xdr:row>
      <xdr:rowOff>7620</xdr:rowOff>
    </xdr:from>
    <xdr:to>
      <xdr:col>3</xdr:col>
      <xdr:colOff>954405</xdr:colOff>
      <xdr:row>146</xdr:row>
      <xdr:rowOff>70485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DFB1F00-3F51-431C-88F3-3BFDDAD9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10524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25</xdr:row>
      <xdr:rowOff>7620</xdr:rowOff>
    </xdr:from>
    <xdr:to>
      <xdr:col>2</xdr:col>
      <xdr:colOff>1091565</xdr:colOff>
      <xdr:row>28</xdr:row>
      <xdr:rowOff>165735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CE3F182-D144-4D6A-8916-3B291B6E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" y="3808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243840</xdr:colOff>
      <xdr:row>43</xdr:row>
      <xdr:rowOff>43815</xdr:rowOff>
    </xdr:from>
    <xdr:ext cx="5406390" cy="729615"/>
    <xdr:pic>
      <xdr:nvPicPr>
        <xdr:cNvPr id="3" name="1 Imagen">
          <a:extLst>
            <a:ext uri="{FF2B5EF4-FFF2-40B4-BE49-F238E27FC236}">
              <a16:creationId xmlns:a16="http://schemas.microsoft.com/office/drawing/2014/main" id="{9D05637B-700E-438C-98E0-4AF45B6A1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5558790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62</xdr:row>
      <xdr:rowOff>7620</xdr:rowOff>
    </xdr:from>
    <xdr:to>
      <xdr:col>3</xdr:col>
      <xdr:colOff>701040</xdr:colOff>
      <xdr:row>65</xdr:row>
      <xdr:rowOff>165735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E60B6C7-750F-4FF8-8FA9-DC74B8A5A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" y="789432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tabSelected="1" zoomScale="130" zoomScaleNormal="130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1" t="s">
        <v>585</v>
      </c>
      <c r="B1" s="112"/>
      <c r="C1" s="74" t="s">
        <v>0</v>
      </c>
      <c r="D1" s="75">
        <v>2024</v>
      </c>
    </row>
    <row r="2" spans="1:4" ht="11.25" customHeight="1" x14ac:dyDescent="0.25">
      <c r="A2" s="113" t="s">
        <v>1</v>
      </c>
      <c r="B2" s="114"/>
      <c r="C2" s="76" t="s">
        <v>2</v>
      </c>
      <c r="D2" s="77" t="s">
        <v>3</v>
      </c>
    </row>
    <row r="3" spans="1:4" ht="11.25" customHeight="1" x14ac:dyDescent="0.25">
      <c r="A3" s="113" t="s">
        <v>586</v>
      </c>
      <c r="B3" s="114"/>
      <c r="C3" s="76" t="s">
        <v>4</v>
      </c>
      <c r="D3" s="78">
        <v>1</v>
      </c>
    </row>
    <row r="4" spans="1:4" ht="11.25" customHeight="1" x14ac:dyDescent="0.25">
      <c r="A4" s="117" t="s">
        <v>5</v>
      </c>
      <c r="B4" s="118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79" t="s">
        <v>57</v>
      </c>
    </row>
    <row r="36" spans="1:2" ht="9.75" customHeight="1" x14ac:dyDescent="0.25">
      <c r="A36" s="11" t="s">
        <v>58</v>
      </c>
      <c r="B36" s="79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79" t="s">
        <v>62</v>
      </c>
    </row>
    <row r="40" spans="1:2" ht="9.75" customHeight="1" x14ac:dyDescent="0.25">
      <c r="A40" s="8"/>
      <c r="B40" s="79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5" t="s">
        <v>66</v>
      </c>
      <c r="B45" s="116"/>
    </row>
    <row r="47" spans="1:2" ht="15" customHeight="1" x14ac:dyDescent="0.25">
      <c r="A47" s="110"/>
      <c r="B47" s="110"/>
    </row>
    <row r="48" spans="1:2" ht="15" customHeight="1" x14ac:dyDescent="0.25">
      <c r="A48" s="110"/>
      <c r="B48" s="110"/>
    </row>
    <row r="49" spans="1:2" ht="15" customHeight="1" x14ac:dyDescent="0.25">
      <c r="A49" s="110"/>
      <c r="B49" s="110"/>
    </row>
    <row r="50" spans="1:2" ht="15" customHeight="1" x14ac:dyDescent="0.25">
      <c r="A50" s="110"/>
      <c r="B50" s="110"/>
    </row>
    <row r="51" spans="1:2" ht="15" customHeight="1" x14ac:dyDescent="0.25">
      <c r="A51" s="110"/>
      <c r="B51" s="110"/>
    </row>
    <row r="52" spans="1:2" ht="15" customHeight="1" x14ac:dyDescent="0.25">
      <c r="A52" s="110"/>
      <c r="B52" s="110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5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9" t="str">
        <f>ESF!A1</f>
        <v>Instituto Municipal de Vivienda de León, Guanajuato (IMUVI)</v>
      </c>
      <c r="B1" s="114"/>
      <c r="C1" s="114"/>
      <c r="D1" s="80" t="s">
        <v>0</v>
      </c>
      <c r="E1" s="81">
        <f>'Notas a los Edos Financieros'!D1</f>
        <v>2024</v>
      </c>
    </row>
    <row r="2" spans="1:5" ht="11.25" customHeight="1" x14ac:dyDescent="0.25">
      <c r="A2" s="119" t="s">
        <v>67</v>
      </c>
      <c r="B2" s="114"/>
      <c r="C2" s="114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1 de enero al 31 de marzo de 2024</v>
      </c>
      <c r="B3" s="114"/>
      <c r="C3" s="114"/>
      <c r="D3" s="80" t="s">
        <v>4</v>
      </c>
      <c r="E3" s="81">
        <f>'Notas a los Edos Financieros'!D3</f>
        <v>1</v>
      </c>
    </row>
    <row r="4" spans="1:5" ht="11.25" customHeight="1" x14ac:dyDescent="0.25">
      <c r="A4" s="119" t="s">
        <v>5</v>
      </c>
      <c r="B4" s="114"/>
      <c r="C4" s="114"/>
      <c r="D4" s="82"/>
      <c r="E4" s="82"/>
    </row>
    <row r="5" spans="1:5" ht="9.75" customHeight="1" x14ac:dyDescent="0.25">
      <c r="A5" s="83" t="s">
        <v>68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69</v>
      </c>
      <c r="B7" s="84"/>
      <c r="C7" s="84"/>
      <c r="D7" s="85"/>
      <c r="E7" s="84"/>
    </row>
    <row r="8" spans="1:5" ht="9.75" customHeight="1" x14ac:dyDescent="0.25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 x14ac:dyDescent="0.25">
      <c r="A9" s="18">
        <v>4000</v>
      </c>
      <c r="B9" s="19" t="s">
        <v>11</v>
      </c>
      <c r="C9" s="20">
        <f>+C10+C57+C69</f>
        <v>43339249.460000001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f>+C11+C21+C27+C30+C36+C39+C48</f>
        <v>15517173.92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f>+C12+C13+C14+C15+C16+C17+C18+C19+C20</f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f>+C22+C23+C24+C25+C26</f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f>+C28+C29</f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f>+C31+C32+C33+C34+C35</f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f>+C37+C38</f>
        <v>6728941.3300000001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6728941.3300000001</v>
      </c>
      <c r="D37" s="21">
        <f t="shared" si="4"/>
        <v>1</v>
      </c>
      <c r="E37" s="16" t="s">
        <v>587</v>
      </c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103</v>
      </c>
      <c r="C39" s="20">
        <f>+C40+C41+C42+C43+C44+C45+C46+C47</f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112</v>
      </c>
      <c r="C48" s="20">
        <f>+C49+C50+C51+C52+C53+C54+C55+C56</f>
        <v>8788232.5899999999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>
        <f t="shared" si="6"/>
        <v>0</v>
      </c>
      <c r="E50" s="16"/>
    </row>
    <row r="51" spans="1:5" ht="68.25" x14ac:dyDescent="0.25">
      <c r="A51" s="22">
        <v>4173</v>
      </c>
      <c r="B51" s="24" t="s">
        <v>115</v>
      </c>
      <c r="C51" s="23">
        <v>8788232.5899999999</v>
      </c>
      <c r="D51" s="21">
        <f t="shared" si="6"/>
        <v>1</v>
      </c>
      <c r="E51" s="107" t="s">
        <v>588</v>
      </c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120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121</v>
      </c>
      <c r="C57" s="20">
        <f>+C58+C64</f>
        <v>24331754.190000001</v>
      </c>
      <c r="D57" s="21"/>
      <c r="E57" s="16"/>
    </row>
    <row r="58" spans="1:5" ht="9.75" customHeight="1" x14ac:dyDescent="0.25">
      <c r="A58" s="18">
        <v>4210</v>
      </c>
      <c r="B58" s="25" t="s">
        <v>122</v>
      </c>
      <c r="C58" s="20">
        <f>+C59+C60+C61+C62+C63</f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f>+C65+C66+C67+C68</f>
        <v>24331754.190000001</v>
      </c>
      <c r="D64" s="21">
        <f t="shared" ref="D64:D68" si="8">IFERROR(C64/$C$64,"")</f>
        <v>1</v>
      </c>
      <c r="E64" s="16"/>
    </row>
    <row r="65" spans="1:5" ht="34.5" x14ac:dyDescent="0.25">
      <c r="A65" s="22">
        <v>4221</v>
      </c>
      <c r="B65" s="1" t="s">
        <v>129</v>
      </c>
      <c r="C65" s="23">
        <v>24331754.190000001</v>
      </c>
      <c r="D65" s="21">
        <f t="shared" si="8"/>
        <v>1</v>
      </c>
      <c r="E65" s="107" t="s">
        <v>589</v>
      </c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133</v>
      </c>
      <c r="C69" s="20">
        <f>+C70+C73+C79+C81+C83</f>
        <v>3490321.35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20">
        <f>+C71+C72</f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20">
        <f>+C74+C75+C76+C77+C78</f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20">
        <f>+C80</f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20">
        <f>+C82</f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20">
        <f>+C84+C85+C86+C87+C88+C89+C90</f>
        <v>3490321.35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>
        <f t="shared" si="13"/>
        <v>0</v>
      </c>
      <c r="E89" s="1"/>
    </row>
    <row r="90" spans="1:5" ht="68.25" x14ac:dyDescent="0.25">
      <c r="A90" s="27">
        <v>4399</v>
      </c>
      <c r="B90" s="1" t="s">
        <v>145</v>
      </c>
      <c r="C90" s="23">
        <v>3490321.35</v>
      </c>
      <c r="D90" s="21">
        <f t="shared" si="13"/>
        <v>1</v>
      </c>
      <c r="E90" s="107" t="s">
        <v>590</v>
      </c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152</v>
      </c>
      <c r="B92" s="84"/>
      <c r="C92" s="84"/>
      <c r="D92" s="85"/>
      <c r="E92" s="84"/>
    </row>
    <row r="93" spans="1:5" ht="9.75" customHeight="1" x14ac:dyDescent="0.25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25">
      <c r="A94" s="26">
        <v>5000</v>
      </c>
      <c r="B94" s="19" t="s">
        <v>13</v>
      </c>
      <c r="C94" s="20">
        <f>+C95+C123+C156+C166+C181+C210</f>
        <v>30175954.040000003</v>
      </c>
      <c r="D94" s="21"/>
      <c r="E94" s="1"/>
    </row>
    <row r="95" spans="1:5" ht="9.75" customHeight="1" x14ac:dyDescent="0.25">
      <c r="A95" s="26">
        <v>5100</v>
      </c>
      <c r="B95" s="19" t="s">
        <v>153</v>
      </c>
      <c r="C95" s="20">
        <f>+C96+C103+C113</f>
        <v>14520496.660000002</v>
      </c>
      <c r="D95" s="21"/>
      <c r="E95" s="1"/>
    </row>
    <row r="96" spans="1:5" ht="9.75" customHeight="1" x14ac:dyDescent="0.25">
      <c r="A96" s="26">
        <v>5110</v>
      </c>
      <c r="B96" s="19" t="s">
        <v>154</v>
      </c>
      <c r="C96" s="20">
        <f>SUM(C97:C102)</f>
        <v>11532402.100000001</v>
      </c>
      <c r="D96" s="21">
        <f t="shared" ref="D96:D102" si="14">IFERROR(C96/$C$96,"")</f>
        <v>1</v>
      </c>
      <c r="E96" s="1"/>
    </row>
    <row r="97" spans="1:5" ht="23.25" x14ac:dyDescent="0.25">
      <c r="A97" s="27">
        <v>5111</v>
      </c>
      <c r="B97" s="1" t="s">
        <v>155</v>
      </c>
      <c r="C97" s="23">
        <v>6432462.3099999996</v>
      </c>
      <c r="D97" s="21">
        <f t="shared" si="14"/>
        <v>0.5577729820919094</v>
      </c>
      <c r="E97" s="107" t="s">
        <v>591</v>
      </c>
    </row>
    <row r="98" spans="1:5" ht="9.75" customHeight="1" x14ac:dyDescent="0.25">
      <c r="A98" s="27">
        <v>5112</v>
      </c>
      <c r="B98" s="1" t="s">
        <v>156</v>
      </c>
      <c r="C98" s="23">
        <v>194652.84</v>
      </c>
      <c r="D98" s="21">
        <f t="shared" si="14"/>
        <v>1.6878776712095391E-2</v>
      </c>
      <c r="E98" s="107"/>
    </row>
    <row r="99" spans="1:5" ht="9.75" customHeight="1" x14ac:dyDescent="0.25">
      <c r="A99" s="27">
        <v>5113</v>
      </c>
      <c r="B99" s="1" t="s">
        <v>157</v>
      </c>
      <c r="C99" s="23">
        <v>414994.69</v>
      </c>
      <c r="D99" s="21">
        <f t="shared" si="14"/>
        <v>3.5985104092060745E-2</v>
      </c>
      <c r="E99" s="107"/>
    </row>
    <row r="100" spans="1:5" ht="9.75" customHeight="1" x14ac:dyDescent="0.25">
      <c r="A100" s="27">
        <v>5114</v>
      </c>
      <c r="B100" s="1" t="s">
        <v>158</v>
      </c>
      <c r="C100" s="23">
        <v>1635073.96</v>
      </c>
      <c r="D100" s="21">
        <f t="shared" si="14"/>
        <v>0.1417808662776335</v>
      </c>
      <c r="E100" s="107"/>
    </row>
    <row r="101" spans="1:5" ht="23.25" x14ac:dyDescent="0.25">
      <c r="A101" s="27">
        <v>5115</v>
      </c>
      <c r="B101" s="1" t="s">
        <v>159</v>
      </c>
      <c r="C101" s="23">
        <v>2855218.3</v>
      </c>
      <c r="D101" s="21">
        <f t="shared" si="14"/>
        <v>0.24758227082630074</v>
      </c>
      <c r="E101" s="107" t="s">
        <v>592</v>
      </c>
    </row>
    <row r="102" spans="1:5" ht="9.75" customHeight="1" x14ac:dyDescent="0.25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07"/>
    </row>
    <row r="103" spans="1:5" ht="9.75" customHeight="1" x14ac:dyDescent="0.25">
      <c r="A103" s="26">
        <v>5120</v>
      </c>
      <c r="B103" s="19" t="s">
        <v>161</v>
      </c>
      <c r="C103" s="20">
        <f>SUM(C104:C112)</f>
        <v>328984.45999999996</v>
      </c>
      <c r="D103" s="21">
        <f t="shared" ref="D103:D112" si="15">IFERROR(C103/$C$103,"")</f>
        <v>1</v>
      </c>
      <c r="E103" s="107"/>
    </row>
    <row r="104" spans="1:5" ht="23.25" x14ac:dyDescent="0.25">
      <c r="A104" s="27">
        <v>5121</v>
      </c>
      <c r="B104" s="1" t="s">
        <v>162</v>
      </c>
      <c r="C104" s="23">
        <v>81673.19</v>
      </c>
      <c r="D104" s="21">
        <f t="shared" si="15"/>
        <v>0.24825850436826108</v>
      </c>
      <c r="E104" s="107" t="s">
        <v>593</v>
      </c>
    </row>
    <row r="105" spans="1:5" ht="9.75" customHeight="1" x14ac:dyDescent="0.25">
      <c r="A105" s="27">
        <v>5122</v>
      </c>
      <c r="B105" s="1" t="s">
        <v>163</v>
      </c>
      <c r="C105" s="23">
        <v>7785.45</v>
      </c>
      <c r="D105" s="21">
        <f t="shared" si="15"/>
        <v>2.3665099561237635E-2</v>
      </c>
      <c r="E105" s="107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07"/>
    </row>
    <row r="107" spans="1:5" ht="9.75" customHeight="1" x14ac:dyDescent="0.25">
      <c r="A107" s="27">
        <v>5124</v>
      </c>
      <c r="B107" s="1" t="s">
        <v>165</v>
      </c>
      <c r="C107" s="23">
        <v>20121.84</v>
      </c>
      <c r="D107" s="21">
        <f t="shared" si="15"/>
        <v>6.1163496901950935E-2</v>
      </c>
      <c r="E107" s="107"/>
    </row>
    <row r="108" spans="1:5" ht="9.75" customHeight="1" x14ac:dyDescent="0.25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07"/>
    </row>
    <row r="109" spans="1:5" ht="9.75" customHeight="1" x14ac:dyDescent="0.25">
      <c r="A109" s="27">
        <v>5126</v>
      </c>
      <c r="B109" s="1" t="s">
        <v>167</v>
      </c>
      <c r="C109" s="23">
        <v>0</v>
      </c>
      <c r="D109" s="21">
        <f t="shared" si="15"/>
        <v>0</v>
      </c>
      <c r="E109" s="107"/>
    </row>
    <row r="110" spans="1:5" ht="23.25" x14ac:dyDescent="0.25">
      <c r="A110" s="27">
        <v>5127</v>
      </c>
      <c r="B110" s="1" t="s">
        <v>168</v>
      </c>
      <c r="C110" s="23">
        <v>156105.38</v>
      </c>
      <c r="D110" s="21">
        <f t="shared" si="15"/>
        <v>0.47450685056674113</v>
      </c>
      <c r="E110" s="107" t="s">
        <v>594</v>
      </c>
    </row>
    <row r="111" spans="1:5" ht="9.75" customHeight="1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07"/>
    </row>
    <row r="112" spans="1:5" ht="45.75" x14ac:dyDescent="0.25">
      <c r="A112" s="27">
        <v>5129</v>
      </c>
      <c r="B112" s="1" t="s">
        <v>170</v>
      </c>
      <c r="C112" s="23">
        <v>63298.6</v>
      </c>
      <c r="D112" s="21">
        <f t="shared" si="15"/>
        <v>0.19240604860180935</v>
      </c>
      <c r="E112" s="107" t="s">
        <v>595</v>
      </c>
    </row>
    <row r="113" spans="1:5" ht="9.75" customHeight="1" x14ac:dyDescent="0.25">
      <c r="A113" s="26">
        <v>5130</v>
      </c>
      <c r="B113" s="19" t="s">
        <v>171</v>
      </c>
      <c r="C113" s="20">
        <f>SUM(C114:C122)</f>
        <v>2659110.0999999996</v>
      </c>
      <c r="D113" s="21">
        <f t="shared" ref="D113:D122" si="16">IFERROR(C113/$C$113,"")</f>
        <v>1</v>
      </c>
      <c r="E113" s="107"/>
    </row>
    <row r="114" spans="1:5" ht="9.75" customHeight="1" x14ac:dyDescent="0.25">
      <c r="A114" s="27">
        <v>5131</v>
      </c>
      <c r="B114" s="1" t="s">
        <v>172</v>
      </c>
      <c r="C114" s="23">
        <v>111899.88</v>
      </c>
      <c r="D114" s="21">
        <f t="shared" si="16"/>
        <v>4.2081702446243208E-2</v>
      </c>
      <c r="E114" s="107"/>
    </row>
    <row r="115" spans="1:5" ht="9.75" customHeight="1" x14ac:dyDescent="0.25">
      <c r="A115" s="27">
        <v>5132</v>
      </c>
      <c r="B115" s="1" t="s">
        <v>173</v>
      </c>
      <c r="C115" s="23">
        <v>115364.9</v>
      </c>
      <c r="D115" s="21">
        <f t="shared" si="16"/>
        <v>4.338477748627257E-2</v>
      </c>
      <c r="E115" s="107"/>
    </row>
    <row r="116" spans="1:5" ht="45.75" x14ac:dyDescent="0.25">
      <c r="A116" s="27">
        <v>5133</v>
      </c>
      <c r="B116" s="1" t="s">
        <v>174</v>
      </c>
      <c r="C116" s="23">
        <v>933833.12</v>
      </c>
      <c r="D116" s="21">
        <f t="shared" si="16"/>
        <v>0.35118257043963697</v>
      </c>
      <c r="E116" s="107" t="s">
        <v>596</v>
      </c>
    </row>
    <row r="117" spans="1:5" ht="45.75" x14ac:dyDescent="0.25">
      <c r="A117" s="27">
        <v>5134</v>
      </c>
      <c r="B117" s="1" t="s">
        <v>175</v>
      </c>
      <c r="C117" s="23">
        <v>553752.75</v>
      </c>
      <c r="D117" s="21">
        <f t="shared" si="16"/>
        <v>0.20824739449487259</v>
      </c>
      <c r="E117" s="107" t="s">
        <v>597</v>
      </c>
    </row>
    <row r="118" spans="1:5" ht="9.75" customHeight="1" x14ac:dyDescent="0.25">
      <c r="A118" s="27">
        <v>5135</v>
      </c>
      <c r="B118" s="1" t="s">
        <v>176</v>
      </c>
      <c r="C118" s="23">
        <v>371930.88</v>
      </c>
      <c r="D118" s="21">
        <f t="shared" si="16"/>
        <v>0.13987043259321982</v>
      </c>
      <c r="E118" s="107"/>
    </row>
    <row r="119" spans="1:5" ht="9.75" customHeight="1" x14ac:dyDescent="0.25">
      <c r="A119" s="27">
        <v>5136</v>
      </c>
      <c r="B119" s="1" t="s">
        <v>177</v>
      </c>
      <c r="C119" s="23">
        <v>43120.27</v>
      </c>
      <c r="D119" s="21">
        <f t="shared" si="16"/>
        <v>1.621605288175168E-2</v>
      </c>
      <c r="E119" s="107"/>
    </row>
    <row r="120" spans="1:5" ht="9.75" customHeight="1" x14ac:dyDescent="0.25">
      <c r="A120" s="27">
        <v>5137</v>
      </c>
      <c r="B120" s="1" t="s">
        <v>178</v>
      </c>
      <c r="C120" s="23">
        <v>1273</v>
      </c>
      <c r="D120" s="21">
        <f t="shared" si="16"/>
        <v>4.7873158768416553E-4</v>
      </c>
      <c r="E120" s="107"/>
    </row>
    <row r="121" spans="1:5" ht="9.75" customHeight="1" x14ac:dyDescent="0.25">
      <c r="A121" s="27">
        <v>5138</v>
      </c>
      <c r="B121" s="1" t="s">
        <v>179</v>
      </c>
      <c r="C121" s="23">
        <v>282740.03999999998</v>
      </c>
      <c r="D121" s="21">
        <f t="shared" si="16"/>
        <v>0.10632882030721481</v>
      </c>
      <c r="E121" s="107"/>
    </row>
    <row r="122" spans="1:5" ht="9.75" customHeight="1" x14ac:dyDescent="0.25">
      <c r="A122" s="27">
        <v>5139</v>
      </c>
      <c r="B122" s="1" t="s">
        <v>180</v>
      </c>
      <c r="C122" s="23">
        <v>245195.26</v>
      </c>
      <c r="D122" s="21">
        <f t="shared" si="16"/>
        <v>9.2209517763104293E-2</v>
      </c>
      <c r="E122" s="107"/>
    </row>
    <row r="123" spans="1:5" ht="9.75" customHeight="1" x14ac:dyDescent="0.25">
      <c r="A123" s="26">
        <v>5200</v>
      </c>
      <c r="B123" s="19" t="s">
        <v>181</v>
      </c>
      <c r="C123" s="20">
        <f>+C124+C127+C130+C133+C138+C142+C145+C147+C153</f>
        <v>6344000</v>
      </c>
      <c r="D123" s="21"/>
      <c r="E123" s="107"/>
    </row>
    <row r="124" spans="1:5" ht="9.75" customHeight="1" x14ac:dyDescent="0.25">
      <c r="A124" s="26">
        <v>5210</v>
      </c>
      <c r="B124" s="19" t="s">
        <v>182</v>
      </c>
      <c r="C124" s="20">
        <f>+C125+C126</f>
        <v>0</v>
      </c>
      <c r="D124" s="21" t="str">
        <f t="shared" ref="D124:D126" si="17">IFERROR(C124/$C$124,"")</f>
        <v/>
      </c>
      <c r="E124" s="107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07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07"/>
    </row>
    <row r="127" spans="1:5" ht="9.75" customHeight="1" x14ac:dyDescent="0.25">
      <c r="A127" s="26">
        <v>5220</v>
      </c>
      <c r="B127" s="19" t="s">
        <v>185</v>
      </c>
      <c r="C127" s="20">
        <f>+C128+C129</f>
        <v>0</v>
      </c>
      <c r="D127" s="21" t="str">
        <f t="shared" ref="D127:D129" si="18">IFERROR(C127/$C$127,"")</f>
        <v/>
      </c>
      <c r="E127" s="107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07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07"/>
    </row>
    <row r="130" spans="1:5" ht="9.75" customHeight="1" x14ac:dyDescent="0.25">
      <c r="A130" s="26">
        <v>5230</v>
      </c>
      <c r="B130" s="19" t="s">
        <v>130</v>
      </c>
      <c r="C130" s="20">
        <f>+C131+C132</f>
        <v>0</v>
      </c>
      <c r="D130" s="21" t="str">
        <f t="shared" ref="D130:D132" si="19">IFERROR(C130/$C$130,"")</f>
        <v/>
      </c>
      <c r="E130" s="107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07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07"/>
    </row>
    <row r="133" spans="1:5" ht="9.75" customHeight="1" x14ac:dyDescent="0.25">
      <c r="A133" s="26">
        <v>5240</v>
      </c>
      <c r="B133" s="19" t="s">
        <v>190</v>
      </c>
      <c r="C133" s="20">
        <f>+C134+C135+C136+C137</f>
        <v>6344000</v>
      </c>
      <c r="D133" s="21">
        <f t="shared" ref="D133:D137" si="20">IFERROR(C133/$C$133,"")</f>
        <v>1</v>
      </c>
      <c r="E133" s="107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>
        <f t="shared" si="20"/>
        <v>0</v>
      </c>
      <c r="E134" s="107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>
        <f t="shared" si="20"/>
        <v>0</v>
      </c>
      <c r="E135" s="107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>
        <f t="shared" si="20"/>
        <v>0</v>
      </c>
      <c r="E136" s="107"/>
    </row>
    <row r="137" spans="1:5" ht="34.5" x14ac:dyDescent="0.25">
      <c r="A137" s="27">
        <v>5244</v>
      </c>
      <c r="B137" s="1" t="s">
        <v>194</v>
      </c>
      <c r="C137" s="23">
        <v>6344000</v>
      </c>
      <c r="D137" s="21">
        <f t="shared" si="20"/>
        <v>1</v>
      </c>
      <c r="E137" s="107" t="s">
        <v>598</v>
      </c>
    </row>
    <row r="138" spans="1:5" ht="9.75" customHeight="1" x14ac:dyDescent="0.25">
      <c r="A138" s="26">
        <v>5250</v>
      </c>
      <c r="B138" s="19" t="s">
        <v>131</v>
      </c>
      <c r="C138" s="20">
        <f>+C139+C140+C141</f>
        <v>0</v>
      </c>
      <c r="D138" s="21" t="str">
        <f t="shared" ref="D138:D141" si="21">IFERROR(C138/$C$138,"")</f>
        <v/>
      </c>
      <c r="E138" s="107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07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07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07"/>
    </row>
    <row r="142" spans="1:5" ht="9.75" customHeight="1" x14ac:dyDescent="0.25">
      <c r="A142" s="26">
        <v>5260</v>
      </c>
      <c r="B142" s="19" t="s">
        <v>198</v>
      </c>
      <c r="C142" s="20">
        <f>+C143+C144</f>
        <v>0</v>
      </c>
      <c r="D142" s="21" t="str">
        <f t="shared" ref="D142:D144" si="22">IFERROR(C142/$C$142,"")</f>
        <v/>
      </c>
      <c r="E142" s="107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07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07"/>
    </row>
    <row r="145" spans="1:5" ht="9.75" customHeight="1" x14ac:dyDescent="0.25">
      <c r="A145" s="26">
        <v>5270</v>
      </c>
      <c r="B145" s="19" t="s">
        <v>201</v>
      </c>
      <c r="C145" s="20">
        <f>+C146</f>
        <v>0</v>
      </c>
      <c r="D145" s="21" t="str">
        <f t="shared" ref="D145:D146" si="23">IFERROR(C145/$C$145,"")</f>
        <v/>
      </c>
      <c r="E145" s="107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07"/>
    </row>
    <row r="147" spans="1:5" ht="9.75" customHeight="1" x14ac:dyDescent="0.25">
      <c r="A147" s="26">
        <v>5280</v>
      </c>
      <c r="B147" s="19" t="s">
        <v>203</v>
      </c>
      <c r="C147" s="20">
        <f>+C148+C149+C150+C151+C152</f>
        <v>0</v>
      </c>
      <c r="D147" s="21" t="str">
        <f t="shared" ref="D147:D152" si="24">IFERROR(C147/$C$147,"")</f>
        <v/>
      </c>
      <c r="E147" s="107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07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07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07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07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07"/>
    </row>
    <row r="153" spans="1:5" ht="9.75" customHeight="1" x14ac:dyDescent="0.25">
      <c r="A153" s="26">
        <v>5290</v>
      </c>
      <c r="B153" s="19" t="s">
        <v>209</v>
      </c>
      <c r="C153" s="20">
        <f>+C154+C155</f>
        <v>0</v>
      </c>
      <c r="D153" s="21" t="str">
        <f t="shared" ref="D153:D155" si="25">IFERROR(C153/$C$153,"")</f>
        <v/>
      </c>
      <c r="E153" s="107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07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07"/>
    </row>
    <row r="156" spans="1:5" ht="9.75" customHeight="1" x14ac:dyDescent="0.25">
      <c r="A156" s="26">
        <v>5300</v>
      </c>
      <c r="B156" s="19" t="s">
        <v>212</v>
      </c>
      <c r="C156" s="20">
        <f>+C157+C160+C163</f>
        <v>0</v>
      </c>
      <c r="D156" s="21"/>
      <c r="E156" s="107"/>
    </row>
    <row r="157" spans="1:5" ht="9.75" customHeight="1" x14ac:dyDescent="0.25">
      <c r="A157" s="26">
        <v>5310</v>
      </c>
      <c r="B157" s="19" t="s">
        <v>123</v>
      </c>
      <c r="C157" s="20">
        <f>+C158+C159</f>
        <v>0</v>
      </c>
      <c r="D157" s="21" t="str">
        <f t="shared" ref="D157:D159" si="26">IFERROR(C157/$C$157,"")</f>
        <v/>
      </c>
      <c r="E157" s="107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07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07"/>
    </row>
    <row r="160" spans="1:5" ht="9.75" customHeight="1" x14ac:dyDescent="0.25">
      <c r="A160" s="26">
        <v>5320</v>
      </c>
      <c r="B160" s="19" t="s">
        <v>124</v>
      </c>
      <c r="C160" s="20">
        <f>+C161+C162</f>
        <v>0</v>
      </c>
      <c r="D160" s="21" t="str">
        <f t="shared" ref="D160:D162" si="27">IFERROR(C160/$C$160,"")</f>
        <v/>
      </c>
      <c r="E160" s="107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07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07"/>
    </row>
    <row r="163" spans="1:5" ht="9.75" customHeight="1" x14ac:dyDescent="0.25">
      <c r="A163" s="26">
        <v>5330</v>
      </c>
      <c r="B163" s="19" t="s">
        <v>125</v>
      </c>
      <c r="C163" s="20">
        <f>+C164+C165</f>
        <v>0</v>
      </c>
      <c r="D163" s="21" t="str">
        <f t="shared" ref="D163:D165" si="28">IFERROR(C163/$C$163,"")</f>
        <v/>
      </c>
      <c r="E163" s="107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07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07"/>
    </row>
    <row r="166" spans="1:5" ht="9.75" customHeight="1" x14ac:dyDescent="0.25">
      <c r="A166" s="26">
        <v>5400</v>
      </c>
      <c r="B166" s="19" t="s">
        <v>219</v>
      </c>
      <c r="C166" s="20">
        <f>+C167+C170+C173+C176+C178</f>
        <v>0</v>
      </c>
      <c r="D166" s="21"/>
      <c r="E166" s="107"/>
    </row>
    <row r="167" spans="1:5" ht="9.75" customHeight="1" x14ac:dyDescent="0.25">
      <c r="A167" s="26">
        <v>5410</v>
      </c>
      <c r="B167" s="19" t="s">
        <v>220</v>
      </c>
      <c r="C167" s="20">
        <f>+C168+C169</f>
        <v>0</v>
      </c>
      <c r="D167" s="21" t="str">
        <f t="shared" ref="D167:D169" si="29">IFERROR(C167/$C$167,"")</f>
        <v/>
      </c>
      <c r="E167" s="107"/>
    </row>
    <row r="168" spans="1:5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07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07"/>
    </row>
    <row r="170" spans="1:5" ht="9.75" customHeight="1" x14ac:dyDescent="0.25">
      <c r="A170" s="26">
        <v>5420</v>
      </c>
      <c r="B170" s="19" t="s">
        <v>223</v>
      </c>
      <c r="C170" s="20">
        <f>+C171+C172</f>
        <v>0</v>
      </c>
      <c r="D170" s="21" t="str">
        <f t="shared" ref="D170:D172" si="30">IFERROR(C170/$C$170,"")</f>
        <v/>
      </c>
      <c r="E170" s="107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07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07"/>
    </row>
    <row r="173" spans="1:5" ht="9.75" customHeight="1" x14ac:dyDescent="0.25">
      <c r="A173" s="26">
        <v>5430</v>
      </c>
      <c r="B173" s="19" t="s">
        <v>226</v>
      </c>
      <c r="C173" s="20">
        <f>+C174+C175</f>
        <v>0</v>
      </c>
      <c r="D173" s="21" t="str">
        <f t="shared" ref="D173:D175" si="31">IFERROR(C173/$C$173,"")</f>
        <v/>
      </c>
      <c r="E173" s="107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07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07"/>
    </row>
    <row r="176" spans="1:5" ht="9.75" customHeight="1" x14ac:dyDescent="0.25">
      <c r="A176" s="26">
        <v>5440</v>
      </c>
      <c r="B176" s="19" t="s">
        <v>229</v>
      </c>
      <c r="C176" s="20">
        <f>+C177</f>
        <v>0</v>
      </c>
      <c r="D176" s="21" t="str">
        <f t="shared" ref="D176:D177" si="32">IFERROR(C176/$C$176,"")</f>
        <v/>
      </c>
      <c r="E176" s="107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07"/>
    </row>
    <row r="178" spans="1:5" ht="9.75" customHeight="1" x14ac:dyDescent="0.25">
      <c r="A178" s="26">
        <v>5450</v>
      </c>
      <c r="B178" s="19" t="s">
        <v>230</v>
      </c>
      <c r="C178" s="20">
        <f>+C179+C180</f>
        <v>0</v>
      </c>
      <c r="D178" s="21" t="str">
        <f t="shared" ref="D178:D180" si="33">IFERROR(C178/$C$178,"")</f>
        <v/>
      </c>
      <c r="E178" s="107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07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07"/>
    </row>
    <row r="181" spans="1:5" ht="9.75" customHeight="1" x14ac:dyDescent="0.25">
      <c r="A181" s="26">
        <v>5500</v>
      </c>
      <c r="B181" s="19" t="s">
        <v>233</v>
      </c>
      <c r="C181" s="20">
        <f>+C182+C191+C194+C200</f>
        <v>9311457.379999999</v>
      </c>
      <c r="D181" s="21"/>
      <c r="E181" s="107"/>
    </row>
    <row r="182" spans="1:5" ht="9.75" customHeight="1" x14ac:dyDescent="0.25">
      <c r="A182" s="26">
        <v>5510</v>
      </c>
      <c r="B182" s="19" t="s">
        <v>234</v>
      </c>
      <c r="C182" s="20">
        <f>+C183+C184+C185+C186+C187+C188+C189+C190</f>
        <v>932714.46</v>
      </c>
      <c r="D182" s="21">
        <f t="shared" ref="D182:D190" si="34">IFERROR(C182/$C$182,"")</f>
        <v>1</v>
      </c>
      <c r="E182" s="107"/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07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07"/>
    </row>
    <row r="185" spans="1:5" ht="23.25" x14ac:dyDescent="0.25">
      <c r="A185" s="27">
        <v>5513</v>
      </c>
      <c r="B185" s="1" t="s">
        <v>237</v>
      </c>
      <c r="C185" s="23">
        <v>471626.68</v>
      </c>
      <c r="D185" s="21">
        <f t="shared" si="34"/>
        <v>0.50564958540473359</v>
      </c>
      <c r="E185" s="107" t="s">
        <v>599</v>
      </c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07"/>
    </row>
    <row r="187" spans="1:5" ht="34.5" x14ac:dyDescent="0.25">
      <c r="A187" s="27">
        <v>5515</v>
      </c>
      <c r="B187" s="1" t="s">
        <v>239</v>
      </c>
      <c r="C187" s="23">
        <v>349247.91</v>
      </c>
      <c r="D187" s="21">
        <f t="shared" si="34"/>
        <v>0.37444247406650044</v>
      </c>
      <c r="E187" s="107" t="s">
        <v>600</v>
      </c>
    </row>
    <row r="188" spans="1:5" ht="9.75" customHeight="1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07"/>
    </row>
    <row r="189" spans="1:5" ht="9.75" customHeight="1" x14ac:dyDescent="0.25">
      <c r="A189" s="27">
        <v>5517</v>
      </c>
      <c r="B189" s="1" t="s">
        <v>241</v>
      </c>
      <c r="C189" s="23">
        <v>111839.87</v>
      </c>
      <c r="D189" s="21">
        <f t="shared" si="34"/>
        <v>0.1199079405287659</v>
      </c>
      <c r="E189" s="107"/>
    </row>
    <row r="190" spans="1:5" ht="9.75" customHeight="1" x14ac:dyDescent="0.25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07"/>
    </row>
    <row r="191" spans="1:5" ht="9.75" customHeight="1" x14ac:dyDescent="0.25">
      <c r="A191" s="26">
        <v>5520</v>
      </c>
      <c r="B191" s="19" t="s">
        <v>243</v>
      </c>
      <c r="C191" s="20">
        <f>+C192+C193</f>
        <v>0</v>
      </c>
      <c r="D191" s="21" t="str">
        <f t="shared" ref="D191:D193" si="35">IFERROR(C191/$C$191,"")</f>
        <v/>
      </c>
      <c r="E191" s="107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07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07"/>
    </row>
    <row r="194" spans="1:5" ht="9.75" customHeight="1" x14ac:dyDescent="0.25">
      <c r="A194" s="26">
        <v>5530</v>
      </c>
      <c r="B194" s="19" t="s">
        <v>246</v>
      </c>
      <c r="C194" s="20">
        <f>+C195+C196+C197+C198+C199</f>
        <v>6989889.04</v>
      </c>
      <c r="D194" s="21">
        <f t="shared" ref="D194:D199" si="36">IFERROR(C194/$C$194,"")</f>
        <v>1</v>
      </c>
      <c r="E194" s="107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>
        <f t="shared" si="36"/>
        <v>0</v>
      </c>
      <c r="E195" s="107"/>
    </row>
    <row r="196" spans="1:5" ht="23.25" x14ac:dyDescent="0.25">
      <c r="A196" s="27">
        <v>5532</v>
      </c>
      <c r="B196" s="1" t="s">
        <v>248</v>
      </c>
      <c r="C196" s="23">
        <v>6989889.04</v>
      </c>
      <c r="D196" s="21">
        <f t="shared" si="36"/>
        <v>1</v>
      </c>
      <c r="E196" s="107" t="s">
        <v>601</v>
      </c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>
        <f t="shared" si="36"/>
        <v>0</v>
      </c>
      <c r="E197" s="107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>
        <f t="shared" si="36"/>
        <v>0</v>
      </c>
      <c r="E198" s="107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>
        <f t="shared" si="36"/>
        <v>0</v>
      </c>
      <c r="E199" s="107"/>
    </row>
    <row r="200" spans="1:5" ht="9.75" customHeight="1" x14ac:dyDescent="0.25">
      <c r="A200" s="26">
        <v>5590</v>
      </c>
      <c r="B200" s="19" t="s">
        <v>252</v>
      </c>
      <c r="C200" s="20">
        <f>+C201+C202+C203+C204+C205+C206+C207+C208+C209</f>
        <v>1388853.88</v>
      </c>
      <c r="D200" s="21">
        <f t="shared" ref="D200:D209" si="37">IFERROR(C200/$C$200,"")</f>
        <v>1</v>
      </c>
      <c r="E200" s="107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>
        <f t="shared" si="37"/>
        <v>0</v>
      </c>
      <c r="E201" s="107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>
        <f t="shared" si="37"/>
        <v>0</v>
      </c>
      <c r="E202" s="107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>
        <f t="shared" si="37"/>
        <v>0</v>
      </c>
      <c r="E203" s="107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>
        <f t="shared" si="37"/>
        <v>0</v>
      </c>
      <c r="E204" s="107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>
        <f t="shared" si="37"/>
        <v>0</v>
      </c>
      <c r="E205" s="107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>
        <f t="shared" si="37"/>
        <v>0</v>
      </c>
      <c r="E206" s="107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>
        <f t="shared" si="37"/>
        <v>0</v>
      </c>
      <c r="E207" s="107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>
        <f t="shared" si="37"/>
        <v>0</v>
      </c>
      <c r="E208" s="107"/>
    </row>
    <row r="209" spans="1:5" ht="34.5" x14ac:dyDescent="0.25">
      <c r="A209" s="27">
        <v>5599</v>
      </c>
      <c r="B209" s="1" t="s">
        <v>260</v>
      </c>
      <c r="C209" s="23">
        <v>1388853.88</v>
      </c>
      <c r="D209" s="21">
        <f t="shared" si="37"/>
        <v>1</v>
      </c>
      <c r="E209" s="107" t="s">
        <v>602</v>
      </c>
    </row>
    <row r="210" spans="1:5" ht="9.75" customHeight="1" x14ac:dyDescent="0.25">
      <c r="A210" s="26">
        <v>5600</v>
      </c>
      <c r="B210" s="19" t="s">
        <v>261</v>
      </c>
      <c r="C210" s="20">
        <f>+C211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262</v>
      </c>
      <c r="C211" s="20">
        <f>+C212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  <row r="217" spans="1:5" ht="15" customHeight="1" x14ac:dyDescent="0.25">
      <c r="A217" s="106"/>
      <c r="B217" s="106"/>
      <c r="C217" s="106"/>
      <c r="D217" s="106"/>
    </row>
    <row r="218" spans="1:5" ht="15" customHeight="1" x14ac:dyDescent="0.25">
      <c r="A218" s="106"/>
      <c r="B218" s="106"/>
      <c r="C218" s="106"/>
      <c r="D218" s="106"/>
    </row>
    <row r="219" spans="1:5" ht="15" customHeight="1" x14ac:dyDescent="0.25">
      <c r="A219" s="106"/>
      <c r="B219" s="106"/>
      <c r="C219" s="106"/>
      <c r="D219" s="106"/>
    </row>
    <row r="220" spans="1:5" ht="15" customHeight="1" x14ac:dyDescent="0.25">
      <c r="A220" s="106"/>
      <c r="B220" s="106"/>
      <c r="C220" s="106"/>
      <c r="D220" s="106"/>
    </row>
    <row r="221" spans="1:5" ht="15" customHeight="1" x14ac:dyDescent="0.25">
      <c r="A221" s="106"/>
      <c r="B221" s="106"/>
      <c r="C221" s="106"/>
      <c r="D221" s="106"/>
    </row>
    <row r="222" spans="1:5" ht="15" customHeight="1" x14ac:dyDescent="0.25">
      <c r="A222" s="106"/>
      <c r="B222" s="106"/>
      <c r="C222" s="106"/>
      <c r="D222" s="106"/>
    </row>
    <row r="223" spans="1:5" ht="15" customHeight="1" x14ac:dyDescent="0.25">
      <c r="A223" s="106"/>
      <c r="B223" s="106"/>
      <c r="C223" s="106"/>
      <c r="D223" s="106"/>
    </row>
    <row r="224" spans="1:5" ht="15" customHeight="1" x14ac:dyDescent="0.25">
      <c r="A224" s="106"/>
      <c r="B224" s="106"/>
      <c r="C224" s="106"/>
      <c r="D224" s="106"/>
    </row>
    <row r="225" spans="1:4" ht="15" customHeight="1" x14ac:dyDescent="0.25">
      <c r="A225" s="106"/>
      <c r="B225" s="106"/>
      <c r="C225" s="106"/>
      <c r="D225" s="10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zoomScale="130" zoomScaleNormal="130"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0" t="str">
        <f>'Notas a los Edos Financieros'!A1</f>
        <v>Instituto Municipal de Vivienda de León, Guanajuato (IMUVI)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</row>
    <row r="2" spans="1:8" ht="11.25" customHeight="1" x14ac:dyDescent="0.25">
      <c r="A2" s="120" t="s">
        <v>264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20" t="str">
        <f>'Notas a los Edos Financieros'!A3</f>
        <v>Del 1 de enero al 31 de marzo de 2024</v>
      </c>
      <c r="B3" s="114"/>
      <c r="C3" s="114"/>
      <c r="D3" s="114"/>
      <c r="E3" s="114"/>
      <c r="F3" s="114"/>
      <c r="G3" s="89" t="s">
        <v>4</v>
      </c>
      <c r="H3" s="81">
        <f>'Notas a los Edos Financieros'!D3</f>
        <v>1</v>
      </c>
    </row>
    <row r="4" spans="1:8" ht="11.25" customHeight="1" x14ac:dyDescent="0.25">
      <c r="A4" s="119" t="s">
        <v>5</v>
      </c>
      <c r="B4" s="114"/>
      <c r="C4" s="114"/>
      <c r="D4" s="114"/>
      <c r="E4" s="114"/>
      <c r="F4" s="114"/>
      <c r="G4" s="89"/>
      <c r="H4" s="81"/>
    </row>
    <row r="5" spans="1:8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 x14ac:dyDescent="0.25">
      <c r="A15" s="28">
        <v>1122</v>
      </c>
      <c r="B15" s="16" t="s">
        <v>272</v>
      </c>
      <c r="C15" s="29">
        <v>16703870.25</v>
      </c>
      <c r="D15" s="29">
        <v>17502292.52</v>
      </c>
      <c r="E15" s="29">
        <v>23088614.02</v>
      </c>
      <c r="F15" s="29">
        <v>31015380</v>
      </c>
      <c r="G15" s="29">
        <v>40896735.049999997</v>
      </c>
      <c r="H15" s="16" t="s">
        <v>603</v>
      </c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25">
      <c r="A20" s="28">
        <v>1123</v>
      </c>
      <c r="B20" s="16" t="s">
        <v>280</v>
      </c>
      <c r="C20" s="29">
        <v>14369915.16</v>
      </c>
      <c r="D20" s="29">
        <v>143995.26</v>
      </c>
      <c r="E20" s="29">
        <v>12874120.83</v>
      </c>
      <c r="F20" s="29">
        <v>1351799.07</v>
      </c>
      <c r="G20" s="29">
        <v>0</v>
      </c>
      <c r="H20" s="16" t="s">
        <v>604</v>
      </c>
    </row>
    <row r="21" spans="1:8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50.1" customHeight="1" x14ac:dyDescent="0.25">
      <c r="A27" s="28">
        <v>1134</v>
      </c>
      <c r="B27" s="16" t="s">
        <v>287</v>
      </c>
      <c r="C27" s="29">
        <v>8648966.2899999991</v>
      </c>
      <c r="D27" s="29">
        <v>2496625.67</v>
      </c>
      <c r="E27" s="29">
        <v>234642.16</v>
      </c>
      <c r="F27" s="29">
        <v>635140.06999999995</v>
      </c>
      <c r="G27" s="29">
        <v>5282558.3899999997</v>
      </c>
      <c r="H27" s="107" t="s">
        <v>605</v>
      </c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25">
      <c r="A32" s="28">
        <v>1140</v>
      </c>
      <c r="B32" s="16" t="s">
        <v>293</v>
      </c>
      <c r="C32" s="29">
        <f>+C33+C34+C35+C36+C37</f>
        <v>221715832.52000001</v>
      </c>
      <c r="D32" s="16"/>
      <c r="E32" s="16"/>
      <c r="F32" s="16"/>
      <c r="G32" s="16"/>
      <c r="H32" s="16"/>
    </row>
    <row r="33" spans="1:7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7" ht="9.75" customHeight="1" x14ac:dyDescent="0.25">
      <c r="A34" s="28">
        <v>1142</v>
      </c>
      <c r="B34" s="16" t="s">
        <v>295</v>
      </c>
      <c r="C34" s="29">
        <v>39781233.710000001</v>
      </c>
      <c r="D34" s="16" t="s">
        <v>606</v>
      </c>
      <c r="E34" s="16" t="s">
        <v>607</v>
      </c>
      <c r="F34" s="16" t="s">
        <v>608</v>
      </c>
      <c r="G34" t="s">
        <v>609</v>
      </c>
    </row>
    <row r="35" spans="1:7" ht="9.75" customHeight="1" x14ac:dyDescent="0.25">
      <c r="A35" s="28">
        <v>1143</v>
      </c>
      <c r="B35" s="16" t="s">
        <v>296</v>
      </c>
      <c r="C35" s="29">
        <v>15074880.73</v>
      </c>
      <c r="D35" s="16" t="s">
        <v>610</v>
      </c>
      <c r="E35" s="16" t="s">
        <v>609</v>
      </c>
      <c r="F35" s="16" t="s">
        <v>609</v>
      </c>
      <c r="G35" t="s">
        <v>609</v>
      </c>
    </row>
    <row r="36" spans="1:7" ht="9.75" customHeight="1" x14ac:dyDescent="0.25">
      <c r="A36" s="28">
        <v>1144</v>
      </c>
      <c r="B36" s="16" t="s">
        <v>297</v>
      </c>
      <c r="C36" s="29">
        <v>166859718.08000001</v>
      </c>
      <c r="D36" s="16" t="s">
        <v>611</v>
      </c>
      <c r="E36" s="16" t="s">
        <v>609</v>
      </c>
      <c r="F36" s="16" t="s">
        <v>609</v>
      </c>
      <c r="G36" t="s">
        <v>609</v>
      </c>
    </row>
    <row r="37" spans="1:7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7" ht="9.75" customHeight="1" x14ac:dyDescent="0.25">
      <c r="A38" s="16"/>
      <c r="B38" s="16"/>
      <c r="C38" s="16"/>
      <c r="D38" s="16"/>
      <c r="E38" s="16"/>
      <c r="F38" s="16"/>
    </row>
    <row r="39" spans="1:7" ht="9.75" customHeight="1" x14ac:dyDescent="0.25">
      <c r="A39" s="84" t="s">
        <v>299</v>
      </c>
      <c r="B39" s="84"/>
      <c r="C39" s="84"/>
      <c r="D39" s="84"/>
      <c r="E39" s="84"/>
      <c r="F39" s="84"/>
    </row>
    <row r="40" spans="1:7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7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7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7" ht="9.75" customHeight="1" x14ac:dyDescent="0.25">
      <c r="A43" s="16"/>
      <c r="B43" s="16"/>
      <c r="C43" s="16"/>
      <c r="D43" s="16"/>
      <c r="E43" s="16"/>
      <c r="F43" s="16"/>
    </row>
    <row r="44" spans="1:7" ht="9.75" customHeight="1" x14ac:dyDescent="0.25">
      <c r="A44" s="84" t="s">
        <v>303</v>
      </c>
      <c r="B44" s="84"/>
      <c r="C44" s="84"/>
      <c r="D44" s="84"/>
      <c r="E44" s="84"/>
      <c r="F44" s="84"/>
    </row>
    <row r="45" spans="1:7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7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7" ht="9.75" customHeight="1" x14ac:dyDescent="0.25">
      <c r="A47" s="16"/>
      <c r="B47" s="16"/>
      <c r="C47" s="16"/>
      <c r="D47" s="16"/>
      <c r="E47" s="16"/>
      <c r="F47" s="16"/>
    </row>
    <row r="48" spans="1:7" ht="9.75" customHeight="1" x14ac:dyDescent="0.25">
      <c r="A48" s="84" t="s">
        <v>305</v>
      </c>
      <c r="B48" s="84"/>
      <c r="C48" s="84"/>
      <c r="D48" s="84"/>
      <c r="E48" s="84"/>
      <c r="F48" s="84"/>
    </row>
    <row r="49" spans="1:10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f>+C57+C58+C59+C60+C61+C62+C63</f>
        <v>48053878.25</v>
      </c>
      <c r="D56" s="29">
        <f>D58+D59+D60+D61+D62+D63</f>
        <v>471626.68</v>
      </c>
      <c r="E56" s="29">
        <f>E58+E59+E60+E61+E62+E63</f>
        <v>-19418545.98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1084850.3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33.75" customHeight="1" x14ac:dyDescent="0.25">
      <c r="A59" s="28">
        <v>1233</v>
      </c>
      <c r="B59" s="16" t="s">
        <v>320</v>
      </c>
      <c r="C59" s="29">
        <v>46969027.950000003</v>
      </c>
      <c r="D59" s="29">
        <v>471626.68</v>
      </c>
      <c r="E59" s="29">
        <v>-19418545.98</v>
      </c>
      <c r="F59" s="16" t="s">
        <v>612</v>
      </c>
      <c r="G59" s="104">
        <v>3.3000000000000002E-2</v>
      </c>
      <c r="H59" s="105" t="s">
        <v>613</v>
      </c>
      <c r="I59" s="16" t="s">
        <v>625</v>
      </c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06"/>
      <c r="H60" s="10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06"/>
      <c r="H61" s="10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06"/>
      <c r="H62" s="10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06"/>
      <c r="H63" s="106"/>
      <c r="I63" s="16"/>
      <c r="J63" s="16"/>
    </row>
    <row r="64" spans="1:10" ht="9.75" customHeight="1" x14ac:dyDescent="0.25">
      <c r="A64" s="28">
        <v>1240</v>
      </c>
      <c r="B64" s="16" t="s">
        <v>325</v>
      </c>
      <c r="C64" s="29">
        <f>+C65+C66+C67+C68+C69+C70+C71+C72</f>
        <v>21193434.579999998</v>
      </c>
      <c r="D64" s="29">
        <f t="shared" ref="D64:E64" si="1">+D65+D66+D67+D68+D69+D70+D71+D72</f>
        <v>349247.91000000003</v>
      </c>
      <c r="E64" s="29">
        <f t="shared" si="1"/>
        <v>-16329931.01</v>
      </c>
      <c r="F64" s="16"/>
      <c r="G64" s="106"/>
      <c r="H64" s="106"/>
      <c r="I64" s="16"/>
      <c r="J64" s="16"/>
    </row>
    <row r="65" spans="1:10" ht="33.75" customHeight="1" x14ac:dyDescent="0.25">
      <c r="A65" s="28">
        <v>1241</v>
      </c>
      <c r="B65" s="16" t="s">
        <v>326</v>
      </c>
      <c r="C65" s="29">
        <v>8711991.0600000005</v>
      </c>
      <c r="D65" s="29">
        <v>35468.99</v>
      </c>
      <c r="E65" s="29">
        <v>-1623519.73</v>
      </c>
      <c r="F65" s="16" t="s">
        <v>612</v>
      </c>
      <c r="G65" s="104">
        <v>0.1</v>
      </c>
      <c r="H65" s="105" t="s">
        <v>613</v>
      </c>
      <c r="I65" s="16" t="s">
        <v>625</v>
      </c>
      <c r="J65" s="16"/>
    </row>
    <row r="66" spans="1:10" ht="33.75" customHeight="1" x14ac:dyDescent="0.25">
      <c r="A66" s="28">
        <v>1242</v>
      </c>
      <c r="B66" s="16" t="s">
        <v>327</v>
      </c>
      <c r="C66" s="29">
        <v>291229.59999999998</v>
      </c>
      <c r="D66" s="29">
        <v>157909.20000000001</v>
      </c>
      <c r="E66" s="29">
        <v>-4866169.87</v>
      </c>
      <c r="F66" s="16"/>
      <c r="G66" s="104">
        <v>0.1</v>
      </c>
      <c r="H66" s="105" t="s">
        <v>613</v>
      </c>
      <c r="I66" s="16" t="s">
        <v>625</v>
      </c>
      <c r="J66" s="16"/>
    </row>
    <row r="67" spans="1:10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06"/>
      <c r="H67" s="106"/>
      <c r="I67" s="16"/>
      <c r="J67" s="16"/>
    </row>
    <row r="68" spans="1:10" ht="33.75" customHeight="1" x14ac:dyDescent="0.25">
      <c r="A68" s="28">
        <v>1244</v>
      </c>
      <c r="B68" s="16" t="s">
        <v>329</v>
      </c>
      <c r="C68" s="29">
        <v>11352750.1</v>
      </c>
      <c r="D68" s="29">
        <v>139209.95000000001</v>
      </c>
      <c r="E68" s="29">
        <v>-9302971.4700000007</v>
      </c>
      <c r="F68" s="16" t="s">
        <v>612</v>
      </c>
      <c r="G68" s="104">
        <v>0.2</v>
      </c>
      <c r="H68" s="105" t="s">
        <v>613</v>
      </c>
      <c r="I68" s="16" t="s">
        <v>625</v>
      </c>
      <c r="J68" s="16"/>
    </row>
    <row r="69" spans="1:10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06"/>
      <c r="H69" s="106"/>
      <c r="I69" s="16"/>
      <c r="J69" s="16"/>
    </row>
    <row r="70" spans="1:10" ht="33.75" customHeight="1" x14ac:dyDescent="0.25">
      <c r="A70" s="28">
        <v>1246</v>
      </c>
      <c r="B70" s="16" t="s">
        <v>331</v>
      </c>
      <c r="C70" s="29">
        <v>837463.82</v>
      </c>
      <c r="D70" s="29">
        <v>16659.77</v>
      </c>
      <c r="E70" s="29">
        <v>-537269.93999999994</v>
      </c>
      <c r="F70" s="16" t="s">
        <v>612</v>
      </c>
      <c r="G70" s="104">
        <v>0.1</v>
      </c>
      <c r="H70" s="105" t="s">
        <v>613</v>
      </c>
      <c r="I70" s="16" t="s">
        <v>625</v>
      </c>
      <c r="J70" s="16"/>
    </row>
    <row r="71" spans="1:10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f>+C77+C78+C79+C80+C81</f>
        <v>3453808.3699999996</v>
      </c>
      <c r="D76" s="29">
        <f t="shared" ref="D76:E76" si="2">+D77+D78+D79+D80+D81</f>
        <v>111839.87</v>
      </c>
      <c r="E76" s="29">
        <f t="shared" si="2"/>
        <v>-3142919.9899999998</v>
      </c>
      <c r="F76" s="16"/>
      <c r="G76" s="16"/>
      <c r="H76" s="16"/>
      <c r="I76" s="16"/>
      <c r="J76" s="16"/>
    </row>
    <row r="77" spans="1:10" ht="34.5" x14ac:dyDescent="0.25">
      <c r="A77" s="28">
        <v>1251</v>
      </c>
      <c r="B77" s="16" t="s">
        <v>340</v>
      </c>
      <c r="C77" s="29">
        <v>99994.8</v>
      </c>
      <c r="D77" s="29">
        <v>6641</v>
      </c>
      <c r="E77" s="29">
        <v>-86712.8</v>
      </c>
      <c r="F77" s="107" t="s">
        <v>614</v>
      </c>
      <c r="G77" s="16" t="s">
        <v>609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34.5" x14ac:dyDescent="0.25">
      <c r="A80" s="28">
        <v>1254</v>
      </c>
      <c r="B80" s="16" t="s">
        <v>343</v>
      </c>
      <c r="C80" s="29">
        <v>3353813.57</v>
      </c>
      <c r="D80" s="29">
        <v>105198.87</v>
      </c>
      <c r="E80" s="29">
        <v>-3056207.19</v>
      </c>
      <c r="F80" s="107" t="s">
        <v>615</v>
      </c>
      <c r="G80" s="16" t="s">
        <v>609</v>
      </c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29">
        <f>+C83+C84+C85+C86+C87+C88</f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25">
      <c r="A92" s="28">
        <v>1160</v>
      </c>
      <c r="B92" s="16" t="s">
        <v>353</v>
      </c>
      <c r="C92" s="29">
        <f>+C93+C94</f>
        <v>-1650088.71</v>
      </c>
      <c r="D92" s="16"/>
      <c r="E92" s="16"/>
      <c r="F92" s="16"/>
      <c r="G92" s="16"/>
    </row>
    <row r="93" spans="1:7" ht="101.25" customHeight="1" x14ac:dyDescent="0.25">
      <c r="A93" s="28">
        <v>1161</v>
      </c>
      <c r="B93" s="16" t="s">
        <v>354</v>
      </c>
      <c r="C93" s="29">
        <v>-1650088.71</v>
      </c>
      <c r="D93" s="105" t="s">
        <v>616</v>
      </c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357</v>
      </c>
      <c r="C98" s="29">
        <f>+C99+C100+C101+C102</f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f>+C104+C105+C106</f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25">
      <c r="A110" s="28">
        <v>2110</v>
      </c>
      <c r="B110" s="16" t="s">
        <v>369</v>
      </c>
      <c r="C110" s="29">
        <f>+C111+C112+C113+C114+C115+C116+C117+C118+C119</f>
        <v>13494927.550000001</v>
      </c>
      <c r="D110" s="29">
        <f t="shared" ref="D110:G110" si="3">+D111+D112+D113+D114+D115+D116+D117+D118+D119</f>
        <v>8951471.3300000001</v>
      </c>
      <c r="E110" s="29">
        <f t="shared" si="3"/>
        <v>1595298.72</v>
      </c>
      <c r="F110" s="29">
        <f t="shared" si="3"/>
        <v>1532504.0599999998</v>
      </c>
      <c r="G110" s="29">
        <f t="shared" si="3"/>
        <v>1415653.44</v>
      </c>
      <c r="H110" s="16"/>
    </row>
    <row r="111" spans="1:8" ht="9.75" customHeight="1" x14ac:dyDescent="0.25">
      <c r="A111" s="28">
        <v>2111</v>
      </c>
      <c r="B111" s="16" t="s">
        <v>370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29">
        <v>811349.22</v>
      </c>
      <c r="D112" s="29">
        <v>208563.03</v>
      </c>
      <c r="E112" s="29">
        <v>566881.02</v>
      </c>
      <c r="F112" s="29">
        <v>35905.17</v>
      </c>
      <c r="G112" s="29">
        <v>0</v>
      </c>
      <c r="H112" s="106" t="s">
        <v>617</v>
      </c>
    </row>
    <row r="113" spans="1:8" ht="9.75" customHeight="1" x14ac:dyDescent="0.25">
      <c r="A113" s="28">
        <v>2113</v>
      </c>
      <c r="B113" s="16" t="s">
        <v>372</v>
      </c>
      <c r="C113" s="29">
        <v>6582244.4800000004</v>
      </c>
      <c r="D113" s="29">
        <v>4238470.22</v>
      </c>
      <c r="E113" s="29">
        <v>561855.88</v>
      </c>
      <c r="F113" s="29">
        <v>1496598.89</v>
      </c>
      <c r="G113" s="29">
        <v>285319.49</v>
      </c>
      <c r="H113" s="106" t="s">
        <v>617</v>
      </c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06"/>
    </row>
    <row r="115" spans="1:8" ht="9.75" customHeight="1" x14ac:dyDescent="0.25">
      <c r="A115" s="28">
        <v>2115</v>
      </c>
      <c r="B115" s="16" t="s">
        <v>374</v>
      </c>
      <c r="C115" s="29">
        <v>3012237.47</v>
      </c>
      <c r="D115" s="29">
        <v>3012237.47</v>
      </c>
      <c r="E115" s="29">
        <v>0</v>
      </c>
      <c r="F115" s="29">
        <v>0</v>
      </c>
      <c r="G115" s="29">
        <v>0</v>
      </c>
      <c r="H115" s="106" t="s">
        <v>617</v>
      </c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06"/>
    </row>
    <row r="117" spans="1:8" ht="9.75" customHeight="1" x14ac:dyDescent="0.25">
      <c r="A117" s="28">
        <v>2117</v>
      </c>
      <c r="B117" s="16" t="s">
        <v>376</v>
      </c>
      <c r="C117" s="29">
        <v>1455836.32</v>
      </c>
      <c r="D117" s="29">
        <v>1455836.32</v>
      </c>
      <c r="E117" s="29">
        <v>0</v>
      </c>
      <c r="F117" s="29">
        <v>0</v>
      </c>
      <c r="G117" s="29">
        <v>0</v>
      </c>
      <c r="H117" s="106" t="s">
        <v>617</v>
      </c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06"/>
    </row>
    <row r="119" spans="1:8" ht="9.75" customHeight="1" x14ac:dyDescent="0.25">
      <c r="A119" s="28">
        <v>2119</v>
      </c>
      <c r="B119" s="16" t="s">
        <v>378</v>
      </c>
      <c r="C119" s="29">
        <v>1633260.06</v>
      </c>
      <c r="D119" s="29">
        <v>36364.29</v>
      </c>
      <c r="E119" s="29">
        <v>466561.82</v>
      </c>
      <c r="F119" s="29">
        <v>0</v>
      </c>
      <c r="G119" s="29">
        <v>1130333.95</v>
      </c>
      <c r="H119" s="106" t="s">
        <v>617</v>
      </c>
    </row>
    <row r="120" spans="1:8" ht="9.75" customHeight="1" x14ac:dyDescent="0.25">
      <c r="A120" s="28">
        <v>2120</v>
      </c>
      <c r="B120" s="16" t="s">
        <v>379</v>
      </c>
      <c r="C120" s="29">
        <f>+C121+C122+C123</f>
        <v>0</v>
      </c>
      <c r="D120" s="29">
        <f t="shared" ref="D120:G120" si="4">+D121+D122+D123</f>
        <v>0</v>
      </c>
      <c r="E120" s="29">
        <f t="shared" si="4"/>
        <v>0</v>
      </c>
      <c r="F120" s="29">
        <f t="shared" si="4"/>
        <v>0</v>
      </c>
      <c r="G120" s="29">
        <f t="shared" si="4"/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25">
      <c r="A127" s="28">
        <v>2160</v>
      </c>
      <c r="B127" s="16" t="s">
        <v>385</v>
      </c>
      <c r="C127" s="29">
        <f>+C128+C129+C130+C131+C132+C133</f>
        <v>23436870.420000002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0" customHeight="1" x14ac:dyDescent="0.25">
      <c r="A129" s="28">
        <v>2162</v>
      </c>
      <c r="B129" s="16" t="s">
        <v>387</v>
      </c>
      <c r="C129" s="29">
        <v>23436870.420000002</v>
      </c>
      <c r="D129" s="105" t="s">
        <v>618</v>
      </c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f>+C135+C136+C137+C138+C139+C140</f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399</v>
      </c>
      <c r="B142" s="84"/>
      <c r="C142" s="84"/>
      <c r="D142" s="84"/>
      <c r="E142" s="84"/>
    </row>
    <row r="143" spans="1:5" ht="9.75" customHeight="1" x14ac:dyDescent="0.25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f>+C145+C146+C147</f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f>+C149+C150+C151</f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408</v>
      </c>
      <c r="B153" s="84"/>
      <c r="C153" s="84"/>
      <c r="D153" s="84"/>
      <c r="E153" s="84"/>
    </row>
    <row r="154" spans="1:5" ht="9.75" customHeight="1" x14ac:dyDescent="0.25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f>+C156+C157+C158</f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f>+C160+C161+C162+C163</f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418</v>
      </c>
      <c r="B165" s="84"/>
      <c r="C165" s="84"/>
      <c r="D165" s="84"/>
      <c r="E165" s="84"/>
    </row>
    <row r="166" spans="1:5" ht="9.75" customHeight="1" x14ac:dyDescent="0.25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f>+C168+C169+C170</f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  <row r="175" spans="1:5" ht="15" customHeight="1" x14ac:dyDescent="0.25">
      <c r="A175" s="106"/>
      <c r="B175" s="106"/>
      <c r="C175" s="106"/>
      <c r="D175" s="106"/>
      <c r="E175" s="106"/>
    </row>
    <row r="176" spans="1:5" ht="15" customHeight="1" x14ac:dyDescent="0.25">
      <c r="A176" s="106"/>
      <c r="B176" s="106"/>
      <c r="C176" s="106"/>
      <c r="D176" s="106"/>
      <c r="E176" s="106"/>
    </row>
    <row r="177" spans="1:5" ht="15" customHeight="1" x14ac:dyDescent="0.25">
      <c r="A177" s="106"/>
      <c r="B177" s="106"/>
      <c r="C177" s="106"/>
      <c r="D177" s="106"/>
      <c r="E177" s="106"/>
    </row>
    <row r="178" spans="1:5" ht="15" customHeight="1" x14ac:dyDescent="0.25">
      <c r="A178" s="106"/>
      <c r="B178" s="106"/>
      <c r="C178" s="106"/>
      <c r="D178" s="106"/>
      <c r="E178" s="106"/>
    </row>
    <row r="179" spans="1:5" ht="15" customHeight="1" x14ac:dyDescent="0.25">
      <c r="A179" s="106"/>
      <c r="B179" s="106"/>
      <c r="C179" s="106"/>
      <c r="D179" s="106"/>
      <c r="E179" s="106"/>
    </row>
    <row r="180" spans="1:5" ht="15" customHeight="1" x14ac:dyDescent="0.25">
      <c r="A180" s="106"/>
      <c r="B180" s="106"/>
      <c r="C180" s="106"/>
      <c r="D180" s="106"/>
      <c r="E180" s="106"/>
    </row>
    <row r="181" spans="1:5" ht="15" customHeight="1" x14ac:dyDescent="0.25">
      <c r="A181" s="106"/>
      <c r="B181" s="106"/>
      <c r="C181" s="106"/>
      <c r="D181" s="106"/>
      <c r="E181" s="106"/>
    </row>
    <row r="182" spans="1:5" ht="15" customHeight="1" x14ac:dyDescent="0.25">
      <c r="A182" s="106"/>
      <c r="B182" s="106"/>
      <c r="C182" s="106"/>
      <c r="D182" s="106"/>
      <c r="E182" s="106"/>
    </row>
    <row r="183" spans="1:5" ht="15" customHeight="1" x14ac:dyDescent="0.25">
      <c r="A183" s="106"/>
      <c r="B183" s="106"/>
      <c r="C183" s="106"/>
      <c r="D183" s="106"/>
      <c r="E183" s="106"/>
    </row>
    <row r="184" spans="1:5" ht="15" customHeight="1" x14ac:dyDescent="0.25">
      <c r="A184" s="106"/>
      <c r="B184" s="106"/>
      <c r="C184" s="106"/>
      <c r="D184" s="106"/>
      <c r="E184" s="106"/>
    </row>
    <row r="185" spans="1:5" ht="15" customHeight="1" x14ac:dyDescent="0.25">
      <c r="A185" s="106"/>
      <c r="B185" s="106"/>
      <c r="C185" s="106"/>
      <c r="D185" s="106"/>
      <c r="E185" s="106"/>
    </row>
  </sheetData>
  <mergeCells count="4">
    <mergeCell ref="A1:F1"/>
    <mergeCell ref="A2:F2"/>
    <mergeCell ref="A3:F3"/>
    <mergeCell ref="A4:F4"/>
  </mergeCells>
  <printOptions horizontalCentered="1"/>
  <pageMargins left="0" right="0" top="0.74803149606299213" bottom="0.74803149606299213" header="0" footer="0"/>
  <pageSetup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9" t="str">
        <f>ESF!A1</f>
        <v>Instituto Municipal de Vivienda de León, Guanajuato (IMUVI)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25">
      <c r="A2" s="119" t="s">
        <v>423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1 de enero al 31 de marzo de 2024</v>
      </c>
      <c r="B3" s="114"/>
      <c r="C3" s="114"/>
      <c r="D3" s="89" t="s">
        <v>4</v>
      </c>
      <c r="E3" s="81">
        <f>'Notas a los Edos Financieros'!D3</f>
        <v>1</v>
      </c>
    </row>
    <row r="4" spans="1:5" ht="11.25" customHeight="1" x14ac:dyDescent="0.25">
      <c r="A4" s="119" t="s">
        <v>5</v>
      </c>
      <c r="B4" s="114"/>
      <c r="C4" s="114"/>
      <c r="D4" s="89"/>
      <c r="E4" s="81"/>
    </row>
    <row r="5" spans="1:5" ht="9.75" customHeight="1" x14ac:dyDescent="0.25">
      <c r="A5" s="83" t="s">
        <v>68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424</v>
      </c>
      <c r="B7" s="84"/>
      <c r="C7" s="84"/>
      <c r="D7" s="84"/>
      <c r="E7" s="84"/>
    </row>
    <row r="8" spans="1:5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9.75" customHeight="1" x14ac:dyDescent="0.25">
      <c r="A9" s="28">
        <v>3110</v>
      </c>
      <c r="B9" s="16" t="s">
        <v>124</v>
      </c>
      <c r="C9" s="29">
        <v>171071619.38999999</v>
      </c>
      <c r="D9" s="16" t="s">
        <v>124</v>
      </c>
      <c r="E9" s="16" t="s">
        <v>619</v>
      </c>
    </row>
    <row r="10" spans="1:5" ht="9.75" customHeight="1" x14ac:dyDescent="0.25">
      <c r="A10" s="28">
        <v>3120</v>
      </c>
      <c r="B10" s="16" t="s">
        <v>425</v>
      </c>
      <c r="C10" s="29">
        <v>87459971.010000005</v>
      </c>
      <c r="D10" s="16" t="s">
        <v>620</v>
      </c>
      <c r="E10" s="16" t="s">
        <v>619</v>
      </c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427</v>
      </c>
      <c r="B13" s="84"/>
      <c r="C13" s="84"/>
      <c r="D13" s="84"/>
      <c r="E13" s="84"/>
    </row>
    <row r="14" spans="1:5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9.75" customHeight="1" x14ac:dyDescent="0.25">
      <c r="A15" s="28">
        <v>3210</v>
      </c>
      <c r="B15" s="16" t="s">
        <v>429</v>
      </c>
      <c r="C15" s="29">
        <v>13163295.420000002</v>
      </c>
      <c r="D15" s="16" t="s">
        <v>621</v>
      </c>
      <c r="E15" s="16"/>
    </row>
    <row r="16" spans="1:5" ht="9.75" customHeight="1" x14ac:dyDescent="0.25">
      <c r="A16" s="28">
        <v>3220</v>
      </c>
      <c r="B16" s="16" t="s">
        <v>430</v>
      </c>
      <c r="C16" s="29">
        <v>424043278.25999999</v>
      </c>
      <c r="D16" s="16" t="s">
        <v>622</v>
      </c>
      <c r="E16" s="16"/>
    </row>
    <row r="17" spans="1:4" ht="9.75" customHeight="1" x14ac:dyDescent="0.25">
      <c r="A17" s="28">
        <v>3230</v>
      </c>
      <c r="B17" s="16" t="s">
        <v>431</v>
      </c>
      <c r="C17" s="29">
        <f>+C18+C19+C20+C21</f>
        <v>3005470.66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3005470.66</v>
      </c>
      <c r="D18" s="16" t="s">
        <v>623</v>
      </c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f>+C23+C24+C25</f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f>+C27+C28</f>
        <v>-1327318.3400000001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-1327318.3400000001</v>
      </c>
      <c r="D28" s="16" t="s">
        <v>624</v>
      </c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  <row r="32" spans="1:4" ht="15" customHeight="1" x14ac:dyDescent="0.25">
      <c r="C32" s="103"/>
    </row>
    <row r="34" spans="1:5" ht="15" customHeight="1" x14ac:dyDescent="0.25">
      <c r="A34" s="108"/>
      <c r="B34" s="108"/>
      <c r="C34" s="108"/>
      <c r="D34" s="108"/>
      <c r="E34" s="108"/>
    </row>
    <row r="35" spans="1:5" ht="15" customHeight="1" x14ac:dyDescent="0.25">
      <c r="A35" s="108"/>
      <c r="B35" s="108"/>
      <c r="C35" s="108"/>
      <c r="D35" s="108"/>
      <c r="E35" s="108"/>
    </row>
    <row r="36" spans="1:5" ht="15" customHeight="1" x14ac:dyDescent="0.25">
      <c r="A36" s="108"/>
      <c r="B36" s="108"/>
      <c r="C36" s="108"/>
      <c r="D36" s="108"/>
      <c r="E36" s="108"/>
    </row>
    <row r="37" spans="1:5" ht="15" customHeight="1" x14ac:dyDescent="0.25">
      <c r="A37" s="108"/>
      <c r="B37" s="108"/>
      <c r="C37" s="108"/>
      <c r="D37" s="108"/>
      <c r="E37" s="108"/>
    </row>
    <row r="38" spans="1:5" ht="15" customHeight="1" x14ac:dyDescent="0.25">
      <c r="A38" s="108"/>
      <c r="B38" s="108"/>
      <c r="C38" s="108"/>
      <c r="D38" s="108"/>
      <c r="E38" s="108"/>
    </row>
    <row r="39" spans="1:5" ht="15" customHeight="1" x14ac:dyDescent="0.25">
      <c r="A39" s="108"/>
      <c r="B39" s="108"/>
      <c r="C39" s="108"/>
      <c r="D39" s="108"/>
      <c r="E39" s="108"/>
    </row>
    <row r="40" spans="1:5" ht="15" customHeight="1" x14ac:dyDescent="0.25">
      <c r="A40" s="108"/>
      <c r="B40" s="108"/>
      <c r="C40" s="108"/>
      <c r="D40" s="108"/>
      <c r="E40" s="108"/>
    </row>
    <row r="41" spans="1:5" ht="15" customHeight="1" x14ac:dyDescent="0.25">
      <c r="A41" s="108"/>
      <c r="B41" s="108"/>
      <c r="C41" s="108"/>
      <c r="D41" s="108"/>
      <c r="E41" s="108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9" t="str">
        <f>ESF!A1</f>
        <v>Instituto Municipal de Vivienda de León, Guanajuato (IMUVI)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25">
      <c r="A2" s="119" t="s">
        <v>443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1 de enero al 31 de marzo de 2024</v>
      </c>
      <c r="B3" s="114"/>
      <c r="C3" s="114"/>
      <c r="D3" s="89" t="s">
        <v>4</v>
      </c>
      <c r="E3" s="81">
        <f>'Notas a los Edos Financieros'!D3</f>
        <v>1</v>
      </c>
    </row>
    <row r="4" spans="1:5" ht="11.25" customHeight="1" x14ac:dyDescent="0.25">
      <c r="A4" s="119" t="s">
        <v>5</v>
      </c>
      <c r="B4" s="114"/>
      <c r="C4" s="114"/>
      <c r="D4" s="89"/>
      <c r="E4" s="81"/>
    </row>
    <row r="5" spans="1:5" ht="9.75" customHeight="1" x14ac:dyDescent="0.25">
      <c r="A5" s="83" t="s">
        <v>68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444</v>
      </c>
      <c r="B7" s="84"/>
      <c r="C7" s="84"/>
      <c r="D7" s="84"/>
      <c r="E7" s="16"/>
    </row>
    <row r="8" spans="1:5" ht="9.75" customHeight="1" x14ac:dyDescent="0.25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 x14ac:dyDescent="0.25">
      <c r="A9" s="28">
        <v>1111</v>
      </c>
      <c r="B9" s="16" t="s">
        <v>445</v>
      </c>
      <c r="C9" s="29">
        <v>17800</v>
      </c>
      <c r="D9" s="29">
        <v>2000</v>
      </c>
      <c r="E9" s="16"/>
    </row>
    <row r="10" spans="1:5" ht="9.75" customHeight="1" x14ac:dyDescent="0.25">
      <c r="A10" s="28">
        <v>1112</v>
      </c>
      <c r="B10" s="16" t="s">
        <v>446</v>
      </c>
      <c r="C10" s="29">
        <v>232291892.71000001</v>
      </c>
      <c r="D10" s="29">
        <v>229930314.03999999</v>
      </c>
      <c r="E10" s="16"/>
    </row>
    <row r="11" spans="1:5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29">
        <v>93394</v>
      </c>
      <c r="D14" s="29">
        <v>93394</v>
      </c>
      <c r="E14" s="16"/>
    </row>
    <row r="15" spans="1:5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32">
        <f>+C9+C10+C11+C12+C13+C14</f>
        <v>232403086.71000001</v>
      </c>
      <c r="D16" s="32">
        <f>+D9+D10+D11+D12+D13+D14</f>
        <v>230025708.03999999</v>
      </c>
      <c r="E16" s="16"/>
    </row>
    <row r="19" spans="1:4" ht="9.75" customHeight="1" x14ac:dyDescent="0.25">
      <c r="A19" s="84" t="s">
        <v>451</v>
      </c>
      <c r="B19" s="84"/>
      <c r="C19" s="84"/>
      <c r="D19" s="84"/>
    </row>
    <row r="20" spans="1:4" ht="9.75" customHeight="1" x14ac:dyDescent="0.25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317</v>
      </c>
      <c r="C21" s="32">
        <f>+C22+C23+C24+C25+C26+C27+C28</f>
        <v>48053878.25</v>
      </c>
      <c r="D21" s="32">
        <f>+D22+D23+D24+D25+D26+D27+D28</f>
        <v>48053878.25</v>
      </c>
    </row>
    <row r="22" spans="1:4" ht="9.75" customHeight="1" x14ac:dyDescent="0.25">
      <c r="A22" s="28">
        <v>1231</v>
      </c>
      <c r="B22" s="16" t="s">
        <v>318</v>
      </c>
      <c r="C22" s="29">
        <v>1084850.3</v>
      </c>
      <c r="D22" s="29">
        <v>1084850.3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46969027.950000003</v>
      </c>
      <c r="D24" s="29">
        <v>46969027.950000003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f>+C30+C31+C32+C33+C34+C35+C36+C37</f>
        <v>21193434.579999998</v>
      </c>
      <c r="D29" s="32">
        <f>+D30+D31+D32+D33+D34+D35+D36+D37</f>
        <v>20799304.350000001</v>
      </c>
    </row>
    <row r="30" spans="1:4" ht="9.75" customHeight="1" x14ac:dyDescent="0.25">
      <c r="A30" s="28">
        <v>1241</v>
      </c>
      <c r="B30" s="16" t="s">
        <v>326</v>
      </c>
      <c r="C30" s="29">
        <v>8711991.0600000005</v>
      </c>
      <c r="D30" s="29">
        <v>8323649.2300000004</v>
      </c>
    </row>
    <row r="31" spans="1:4" ht="9.75" customHeight="1" x14ac:dyDescent="0.25">
      <c r="A31" s="28">
        <v>1242</v>
      </c>
      <c r="B31" s="16" t="s">
        <v>327</v>
      </c>
      <c r="C31" s="29">
        <v>291229.59999999998</v>
      </c>
      <c r="D31" s="29">
        <v>285441.2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11352750.1</v>
      </c>
      <c r="D33" s="29">
        <v>11352750.1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837463.82</v>
      </c>
      <c r="D35" s="29">
        <v>837463.82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f>+C39+C40+C41+C42+C43</f>
        <v>3453808.3699999996</v>
      </c>
      <c r="D38" s="32">
        <f>+D39+D40+D41+D42+D43</f>
        <v>3453808.3699999996</v>
      </c>
    </row>
    <row r="39" spans="1:4" ht="9.75" customHeight="1" x14ac:dyDescent="0.25">
      <c r="A39" s="28">
        <v>1251</v>
      </c>
      <c r="B39" s="16" t="s">
        <v>340</v>
      </c>
      <c r="C39" s="29">
        <v>99994.8</v>
      </c>
      <c r="D39" s="29">
        <v>99994.8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3353813.57</v>
      </c>
      <c r="D42" s="29">
        <v>3353813.57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 t="shared" ref="C44:D44" si="0">C21+C29+C38</f>
        <v>72701121.200000003</v>
      </c>
      <c r="D44" s="32">
        <f t="shared" si="0"/>
        <v>72306990.969999999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453</v>
      </c>
      <c r="B46" s="84"/>
      <c r="C46" s="84"/>
      <c r="D46" s="84"/>
    </row>
    <row r="47" spans="1:4" ht="9.75" customHeight="1" x14ac:dyDescent="0.25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454</v>
      </c>
      <c r="C48" s="32">
        <v>13163295.420000002</v>
      </c>
      <c r="D48" s="32">
        <v>43538066.579999998</v>
      </c>
    </row>
    <row r="49" spans="1:4" ht="11.25" customHeight="1" x14ac:dyDescent="0.25">
      <c r="A49" s="28"/>
      <c r="B49" s="31" t="s">
        <v>455</v>
      </c>
      <c r="C49" s="32">
        <f>+C50+C62+C90+C93+C99</f>
        <v>9977096.3099999987</v>
      </c>
      <c r="D49" s="32">
        <f>+D50+D62+D90+D93+D99</f>
        <v>3761408.95</v>
      </c>
    </row>
    <row r="50" spans="1:4" ht="11.25" customHeight="1" x14ac:dyDescent="0.25">
      <c r="A50" s="30">
        <v>5400</v>
      </c>
      <c r="B50" s="33" t="s">
        <v>219</v>
      </c>
      <c r="C50" s="32">
        <f>+C51+C52+C53+C54+C55+C56+C57+C58+C59+C60+C61</f>
        <v>0</v>
      </c>
      <c r="D50" s="32">
        <f>+D51+D52+D53+D54+D55+D56+D57+D58+D59+D60+D61</f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32">
        <f>+C63+C72+C75+C81</f>
        <v>9311457.379999999</v>
      </c>
      <c r="D62" s="32">
        <f>+D63+D72+D75+D81</f>
        <v>3761408.95</v>
      </c>
    </row>
    <row r="63" spans="1:4" ht="11.25" customHeight="1" x14ac:dyDescent="0.25">
      <c r="A63" s="30">
        <v>5510</v>
      </c>
      <c r="B63" s="33" t="s">
        <v>234</v>
      </c>
      <c r="C63" s="32">
        <f>+C64+C65+C66+C67+C68+C69+C70+C71</f>
        <v>932714.46</v>
      </c>
      <c r="D63" s="32">
        <f>+D64+D65+D66+D67+D68+D69+D70+D71</f>
        <v>3761408.95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471626.68</v>
      </c>
      <c r="D66" s="29">
        <v>1886506.68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349247.91</v>
      </c>
      <c r="D68" s="29">
        <v>1261040.28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111839.87</v>
      </c>
      <c r="D70" s="29">
        <v>613861.99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f>+C73+C74</f>
        <v>0</v>
      </c>
      <c r="D72" s="32">
        <f>+D73+D74</f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f>+C76+C77+C78+C79+C80</f>
        <v>6989889.04</v>
      </c>
      <c r="D75" s="32">
        <f>+D76+D77+D78+D79+D80</f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6989889.04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f>+C82+C83+C84+C85+C86+C87+C88+C89</f>
        <v>1388853.88</v>
      </c>
      <c r="D81" s="32">
        <f>+D82+D83+D84+D85+D86+D87+D88+D89</f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1388853.88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f>+C91</f>
        <v>0</v>
      </c>
      <c r="D90" s="32">
        <f>+D91</f>
        <v>0</v>
      </c>
    </row>
    <row r="91" spans="1:4" ht="11.25" customHeight="1" x14ac:dyDescent="0.25">
      <c r="A91" s="30">
        <v>5610</v>
      </c>
      <c r="B91" s="33" t="s">
        <v>262</v>
      </c>
      <c r="C91" s="32">
        <f>+C92</f>
        <v>0</v>
      </c>
      <c r="D91" s="32">
        <f>+D92</f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f>+C94+C95+C96+C97+C98</f>
        <v>665638.92999999993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589443.42999999993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76195.5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f>+C100</f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f>+C102+C124+C134</f>
        <v>3593439.23</v>
      </c>
      <c r="D101" s="32">
        <f>+D102+D124+D134</f>
        <v>0</v>
      </c>
    </row>
    <row r="102" spans="1:4" ht="9.75" customHeight="1" x14ac:dyDescent="0.25">
      <c r="A102" s="30">
        <v>4300</v>
      </c>
      <c r="B102" s="31" t="s">
        <v>133</v>
      </c>
      <c r="C102" s="29">
        <f>+C103+C106+C112+C114+C116</f>
        <v>367101.02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f>+C104+C105</f>
        <v>0</v>
      </c>
      <c r="D103" s="32">
        <f>+D104+D105</f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f>+C107+C108+C109+C110+C111</f>
        <v>0</v>
      </c>
      <c r="D106" s="32">
        <f>+D107+D108+D109+D110+D111</f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f>+C113</f>
        <v>0</v>
      </c>
      <c r="D112" s="32">
        <f>+D113</f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f>+C115</f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f>+C117+C118+C119+C120+C121+C122+C123</f>
        <v>367101.02</v>
      </c>
      <c r="D116" s="32">
        <f>+D117+D118+D119+D120+D121+D122+D123</f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367101.02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f>+C125+C126+C127+C128+C129+C130+C131+C132+C133</f>
        <v>3226338.21</v>
      </c>
      <c r="D124" s="32">
        <f>+D125+D126+D127+D128+D129+D130+D131+D132+D133</f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3226338.21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f>+C135</f>
        <v>0</v>
      </c>
      <c r="D134" s="32">
        <f>+D135</f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19546952.5</v>
      </c>
      <c r="D136" s="32">
        <f t="shared" si="1"/>
        <v>47299475.530000001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16"/>
      <c r="D138" s="16"/>
    </row>
    <row r="141" spans="1:4" ht="15" customHeight="1" x14ac:dyDescent="0.25">
      <c r="A141" s="108"/>
      <c r="B141" s="108"/>
      <c r="C141" s="108"/>
      <c r="D141" s="108"/>
    </row>
    <row r="142" spans="1:4" ht="15" customHeight="1" x14ac:dyDescent="0.25">
      <c r="A142" s="108"/>
      <c r="B142" s="108"/>
      <c r="C142" s="108"/>
      <c r="D142" s="108"/>
    </row>
    <row r="143" spans="1:4" ht="15" customHeight="1" x14ac:dyDescent="0.25">
      <c r="A143" s="108"/>
      <c r="B143" s="108"/>
      <c r="C143" s="108"/>
      <c r="D143" s="108"/>
    </row>
    <row r="144" spans="1:4" ht="15" customHeight="1" x14ac:dyDescent="0.25">
      <c r="A144" s="108"/>
      <c r="B144" s="108"/>
      <c r="C144" s="108"/>
      <c r="D144" s="108"/>
    </row>
    <row r="145" spans="1:4" ht="15" customHeight="1" x14ac:dyDescent="0.25">
      <c r="A145" s="108"/>
      <c r="B145" s="108"/>
      <c r="C145" s="108"/>
      <c r="D145" s="108"/>
    </row>
    <row r="146" spans="1:4" ht="15" customHeight="1" x14ac:dyDescent="0.25">
      <c r="A146" s="108"/>
      <c r="B146" s="108"/>
      <c r="C146" s="108"/>
      <c r="D146" s="108"/>
    </row>
    <row r="147" spans="1:4" ht="15" customHeight="1" x14ac:dyDescent="0.25">
      <c r="A147" s="108"/>
      <c r="B147" s="108"/>
      <c r="C147" s="108"/>
      <c r="D147" s="108"/>
    </row>
    <row r="148" spans="1:4" ht="15" customHeight="1" x14ac:dyDescent="0.25">
      <c r="A148" s="108"/>
      <c r="B148" s="108"/>
      <c r="C148" s="108"/>
      <c r="D148" s="108"/>
    </row>
    <row r="149" spans="1:4" ht="15" customHeight="1" x14ac:dyDescent="0.25">
      <c r="A149" s="108"/>
      <c r="B149" s="108"/>
      <c r="C149" s="108"/>
      <c r="D149" s="108"/>
    </row>
  </sheetData>
  <mergeCells count="4">
    <mergeCell ref="A1:C1"/>
    <mergeCell ref="A2:C2"/>
    <mergeCell ref="A3:C3"/>
    <mergeCell ref="A4:C4"/>
  </mergeCells>
  <printOptions horizontalCentered="1"/>
  <pageMargins left="0" right="0" top="0.74803149606299213" bottom="0.74803149606299213" header="0" footer="0"/>
  <pageSetup scale="8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1"/>
  <sheetViews>
    <sheetView zoomScale="120" zoomScaleNormal="120"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1" t="str">
        <f>ESF!A1</f>
        <v>Instituto Municipal de Vivienda de León, Guanajuato (IMUVI)</v>
      </c>
      <c r="B1" s="112"/>
      <c r="C1" s="122"/>
    </row>
    <row r="2" spans="1:3" ht="11.25" customHeight="1" x14ac:dyDescent="0.25">
      <c r="A2" s="113" t="s">
        <v>480</v>
      </c>
      <c r="B2" s="114"/>
      <c r="C2" s="123"/>
    </row>
    <row r="3" spans="1:3" ht="11.25" customHeight="1" x14ac:dyDescent="0.25">
      <c r="A3" s="113" t="str">
        <f>ESF!A3</f>
        <v>Del 1 de enero al 31 de marzo de 2024</v>
      </c>
      <c r="B3" s="114"/>
      <c r="C3" s="123"/>
    </row>
    <row r="4" spans="1:3" ht="9.75" customHeight="1" x14ac:dyDescent="0.25">
      <c r="A4" s="117" t="s">
        <v>481</v>
      </c>
      <c r="B4" s="118"/>
      <c r="C4" s="124"/>
    </row>
    <row r="5" spans="1:3" ht="9.75" customHeight="1" x14ac:dyDescent="0.25">
      <c r="A5" s="125" t="s">
        <v>482</v>
      </c>
      <c r="B5" s="126"/>
      <c r="C5" s="37">
        <v>2024</v>
      </c>
    </row>
    <row r="6" spans="1:3" ht="9.75" customHeight="1" x14ac:dyDescent="0.25">
      <c r="A6" s="38" t="s">
        <v>483</v>
      </c>
      <c r="B6" s="38"/>
      <c r="C6" s="39">
        <v>39745810.230000004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484</v>
      </c>
      <c r="B8" s="92"/>
      <c r="C8" s="42">
        <f>SUM(C9:C14)</f>
        <v>7433610.8199999994</v>
      </c>
    </row>
    <row r="9" spans="1:3" ht="9.75" customHeight="1" x14ac:dyDescent="0.25">
      <c r="A9" s="93" t="s">
        <v>485</v>
      </c>
      <c r="B9" s="43" t="s">
        <v>134</v>
      </c>
      <c r="C9" s="44">
        <v>0</v>
      </c>
    </row>
    <row r="10" spans="1:3" ht="9.75" customHeight="1" x14ac:dyDescent="0.25">
      <c r="A10" s="94" t="s">
        <v>486</v>
      </c>
      <c r="B10" s="45" t="s">
        <v>487</v>
      </c>
      <c r="C10" s="44">
        <v>0</v>
      </c>
    </row>
    <row r="11" spans="1:3" ht="9.75" customHeight="1" x14ac:dyDescent="0.25">
      <c r="A11" s="94" t="s">
        <v>488</v>
      </c>
      <c r="B11" s="45" t="s">
        <v>143</v>
      </c>
      <c r="C11" s="44">
        <v>0</v>
      </c>
    </row>
    <row r="12" spans="1:3" ht="9.75" customHeight="1" x14ac:dyDescent="0.25">
      <c r="A12" s="94" t="s">
        <v>489</v>
      </c>
      <c r="B12" s="45" t="s">
        <v>144</v>
      </c>
      <c r="C12" s="44">
        <v>0</v>
      </c>
    </row>
    <row r="13" spans="1:3" ht="9.75" customHeight="1" x14ac:dyDescent="0.25">
      <c r="A13" s="94" t="s">
        <v>490</v>
      </c>
      <c r="B13" s="45" t="s">
        <v>145</v>
      </c>
      <c r="C13" s="44">
        <v>0</v>
      </c>
    </row>
    <row r="14" spans="1:3" ht="9.75" customHeight="1" x14ac:dyDescent="0.25">
      <c r="A14" s="95" t="s">
        <v>491</v>
      </c>
      <c r="B14" s="46" t="s">
        <v>492</v>
      </c>
      <c r="C14" s="44">
        <v>7433610.8199999994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493</v>
      </c>
      <c r="B16" s="40"/>
      <c r="C16" s="42">
        <f>SUM(C17:C19)</f>
        <v>3840171.59</v>
      </c>
    </row>
    <row r="17" spans="1:3" ht="9.75" customHeight="1" x14ac:dyDescent="0.25">
      <c r="A17" s="96">
        <v>3.1</v>
      </c>
      <c r="B17" s="45" t="s">
        <v>494</v>
      </c>
      <c r="C17" s="44">
        <v>0</v>
      </c>
    </row>
    <row r="18" spans="1:3" ht="9.75" customHeight="1" x14ac:dyDescent="0.25">
      <c r="A18" s="97">
        <v>3.2</v>
      </c>
      <c r="B18" s="45" t="s">
        <v>495</v>
      </c>
      <c r="C18" s="44">
        <v>0</v>
      </c>
    </row>
    <row r="19" spans="1:3" ht="9.75" customHeight="1" x14ac:dyDescent="0.25">
      <c r="A19" s="97">
        <v>3.3</v>
      </c>
      <c r="B19" s="46" t="s">
        <v>496</v>
      </c>
      <c r="C19" s="49">
        <v>3840171.59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43339249.460000008</v>
      </c>
    </row>
    <row r="22" spans="1:3" ht="9.75" customHeight="1" x14ac:dyDescent="0.25">
      <c r="A22" s="1"/>
      <c r="B22" s="1"/>
      <c r="C22" s="1"/>
    </row>
    <row r="23" spans="1:3" ht="20.45" customHeight="1" x14ac:dyDescent="0.25">
      <c r="A23" s="1"/>
      <c r="B23" s="121" t="s">
        <v>66</v>
      </c>
      <c r="C23" s="121"/>
    </row>
    <row r="25" spans="1:3" ht="15" customHeight="1" x14ac:dyDescent="0.25">
      <c r="A25" s="109"/>
      <c r="B25" s="109"/>
      <c r="C25" s="109"/>
    </row>
    <row r="26" spans="1:3" ht="15" customHeight="1" x14ac:dyDescent="0.25">
      <c r="A26" s="109"/>
      <c r="B26" s="109"/>
      <c r="C26" s="109"/>
    </row>
    <row r="27" spans="1:3" ht="15" customHeight="1" x14ac:dyDescent="0.25">
      <c r="A27" s="109"/>
      <c r="B27" s="109"/>
      <c r="C27" s="109"/>
    </row>
    <row r="28" spans="1:3" ht="15" customHeight="1" x14ac:dyDescent="0.25">
      <c r="A28" s="109"/>
      <c r="B28" s="109"/>
      <c r="C28" s="109"/>
    </row>
    <row r="29" spans="1:3" ht="15" customHeight="1" x14ac:dyDescent="0.25">
      <c r="A29" s="109"/>
      <c r="B29" s="109"/>
      <c r="C29" s="109"/>
    </row>
    <row r="30" spans="1:3" ht="15" customHeight="1" x14ac:dyDescent="0.25">
      <c r="A30" s="109"/>
      <c r="B30" s="109"/>
      <c r="C30" s="109"/>
    </row>
    <row r="31" spans="1:3" ht="15" customHeight="1" x14ac:dyDescent="0.25">
      <c r="A31" s="109"/>
      <c r="B31" s="109"/>
      <c r="C31" s="109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2"/>
  <sheetViews>
    <sheetView zoomScaleNormal="100"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7" t="str">
        <f>ESF!A1</f>
        <v>Instituto Municipal de Vivienda de León, Guanajuato (IMUVI)</v>
      </c>
      <c r="B1" s="112"/>
      <c r="C1" s="122"/>
    </row>
    <row r="2" spans="1:3" ht="11.25" customHeight="1" x14ac:dyDescent="0.25">
      <c r="A2" s="128" t="s">
        <v>498</v>
      </c>
      <c r="B2" s="114"/>
      <c r="C2" s="123"/>
    </row>
    <row r="3" spans="1:3" ht="11.25" customHeight="1" x14ac:dyDescent="0.25">
      <c r="A3" s="128" t="str">
        <f>ESF!A3</f>
        <v>Del 1 de enero al 31 de marzo de 2024</v>
      </c>
      <c r="B3" s="114"/>
      <c r="C3" s="123"/>
    </row>
    <row r="4" spans="1:3" ht="9.75" customHeight="1" x14ac:dyDescent="0.25">
      <c r="A4" s="117" t="s">
        <v>481</v>
      </c>
      <c r="B4" s="118"/>
      <c r="C4" s="124"/>
    </row>
    <row r="5" spans="1:3" ht="11.25" customHeight="1" x14ac:dyDescent="0.25">
      <c r="A5" s="125" t="s">
        <v>482</v>
      </c>
      <c r="B5" s="126"/>
      <c r="C5" s="37">
        <v>2024</v>
      </c>
    </row>
    <row r="6" spans="1:3" ht="9.75" customHeight="1" x14ac:dyDescent="0.25">
      <c r="A6" s="52" t="s">
        <v>499</v>
      </c>
      <c r="B6" s="38"/>
      <c r="C6" s="53">
        <v>21258626.890000004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500</v>
      </c>
      <c r="B8" s="56"/>
      <c r="C8" s="42">
        <f>SUM(C9:C29)</f>
        <v>394130.23000000004</v>
      </c>
    </row>
    <row r="9" spans="1:3" ht="9.75" customHeight="1" x14ac:dyDescent="0.25">
      <c r="A9" s="98">
        <v>2.1</v>
      </c>
      <c r="B9" s="57" t="s">
        <v>164</v>
      </c>
      <c r="C9" s="58">
        <v>0</v>
      </c>
    </row>
    <row r="10" spans="1:3" ht="9.75" customHeight="1" x14ac:dyDescent="0.25">
      <c r="A10" s="98">
        <v>2.2000000000000002</v>
      </c>
      <c r="B10" s="57" t="s">
        <v>161</v>
      </c>
      <c r="C10" s="58">
        <v>0</v>
      </c>
    </row>
    <row r="11" spans="1:3" ht="9.75" customHeight="1" x14ac:dyDescent="0.25">
      <c r="A11" s="99">
        <v>2.2999999999999998</v>
      </c>
      <c r="B11" s="59" t="s">
        <v>326</v>
      </c>
      <c r="C11" s="58">
        <v>388341.83</v>
      </c>
    </row>
    <row r="12" spans="1:3" ht="9.75" customHeight="1" x14ac:dyDescent="0.25">
      <c r="A12" s="99">
        <v>2.4</v>
      </c>
      <c r="B12" s="59" t="s">
        <v>327</v>
      </c>
      <c r="C12" s="58">
        <v>5788.4</v>
      </c>
    </row>
    <row r="13" spans="1:3" ht="9.75" customHeight="1" x14ac:dyDescent="0.25">
      <c r="A13" s="99">
        <v>2.5</v>
      </c>
      <c r="B13" s="59" t="s">
        <v>328</v>
      </c>
      <c r="C13" s="58">
        <v>0</v>
      </c>
    </row>
    <row r="14" spans="1:3" ht="9.75" customHeight="1" x14ac:dyDescent="0.25">
      <c r="A14" s="99">
        <v>2.6</v>
      </c>
      <c r="B14" s="59" t="s">
        <v>329</v>
      </c>
      <c r="C14" s="58">
        <v>0</v>
      </c>
    </row>
    <row r="15" spans="1:3" ht="9.75" customHeight="1" x14ac:dyDescent="0.25">
      <c r="A15" s="99">
        <v>2.7</v>
      </c>
      <c r="B15" s="59" t="s">
        <v>330</v>
      </c>
      <c r="C15" s="58">
        <v>0</v>
      </c>
    </row>
    <row r="16" spans="1:3" ht="9.75" customHeight="1" x14ac:dyDescent="0.25">
      <c r="A16" s="99">
        <v>2.8</v>
      </c>
      <c r="B16" s="59" t="s">
        <v>331</v>
      </c>
      <c r="C16" s="58">
        <v>0</v>
      </c>
    </row>
    <row r="17" spans="1:3" ht="9.75" customHeight="1" x14ac:dyDescent="0.25">
      <c r="A17" s="99">
        <v>2.9</v>
      </c>
      <c r="B17" s="59" t="s">
        <v>333</v>
      </c>
      <c r="C17" s="58">
        <v>0</v>
      </c>
    </row>
    <row r="18" spans="1:3" ht="9.75" customHeight="1" x14ac:dyDescent="0.25">
      <c r="A18" s="99" t="s">
        <v>501</v>
      </c>
      <c r="B18" s="59" t="s">
        <v>502</v>
      </c>
      <c r="C18" s="58">
        <v>0</v>
      </c>
    </row>
    <row r="19" spans="1:3" ht="9.75" customHeight="1" x14ac:dyDescent="0.25">
      <c r="A19" s="99" t="s">
        <v>503</v>
      </c>
      <c r="B19" s="59" t="s">
        <v>339</v>
      </c>
      <c r="C19" s="58">
        <v>0</v>
      </c>
    </row>
    <row r="20" spans="1:3" ht="9.75" customHeight="1" x14ac:dyDescent="0.25">
      <c r="A20" s="99" t="s">
        <v>504</v>
      </c>
      <c r="B20" s="59" t="s">
        <v>505</v>
      </c>
      <c r="C20" s="58">
        <v>0</v>
      </c>
    </row>
    <row r="21" spans="1:3" ht="9.75" customHeight="1" x14ac:dyDescent="0.25">
      <c r="A21" s="99" t="s">
        <v>506</v>
      </c>
      <c r="B21" s="59" t="s">
        <v>507</v>
      </c>
      <c r="C21" s="58">
        <v>0</v>
      </c>
    </row>
    <row r="22" spans="1:3" ht="9.75" customHeight="1" x14ac:dyDescent="0.25">
      <c r="A22" s="99" t="s">
        <v>508</v>
      </c>
      <c r="B22" s="59" t="s">
        <v>509</v>
      </c>
      <c r="C22" s="58">
        <v>0</v>
      </c>
    </row>
    <row r="23" spans="1:3" ht="9.75" customHeight="1" x14ac:dyDescent="0.25">
      <c r="A23" s="99" t="s">
        <v>510</v>
      </c>
      <c r="B23" s="59" t="s">
        <v>511</v>
      </c>
      <c r="C23" s="58">
        <v>0</v>
      </c>
    </row>
    <row r="24" spans="1:3" ht="9.75" customHeight="1" x14ac:dyDescent="0.25">
      <c r="A24" s="99" t="s">
        <v>512</v>
      </c>
      <c r="B24" s="59" t="s">
        <v>513</v>
      </c>
      <c r="C24" s="58">
        <v>0</v>
      </c>
    </row>
    <row r="25" spans="1:3" ht="9.75" customHeight="1" x14ac:dyDescent="0.25">
      <c r="A25" s="99" t="s">
        <v>514</v>
      </c>
      <c r="B25" s="59" t="s">
        <v>515</v>
      </c>
      <c r="C25" s="58">
        <v>0</v>
      </c>
    </row>
    <row r="26" spans="1:3" ht="9.75" customHeight="1" x14ac:dyDescent="0.25">
      <c r="A26" s="99" t="s">
        <v>516</v>
      </c>
      <c r="B26" s="59" t="s">
        <v>517</v>
      </c>
      <c r="C26" s="58">
        <v>0</v>
      </c>
    </row>
    <row r="27" spans="1:3" ht="9.75" customHeight="1" x14ac:dyDescent="0.25">
      <c r="A27" s="99" t="s">
        <v>518</v>
      </c>
      <c r="B27" s="59" t="s">
        <v>519</v>
      </c>
      <c r="C27" s="58">
        <v>0</v>
      </c>
    </row>
    <row r="28" spans="1:3" ht="9.75" customHeight="1" x14ac:dyDescent="0.25">
      <c r="A28" s="99" t="s">
        <v>520</v>
      </c>
      <c r="B28" s="59" t="s">
        <v>521</v>
      </c>
      <c r="C28" s="58">
        <v>0</v>
      </c>
    </row>
    <row r="29" spans="1:3" ht="9.75" customHeight="1" x14ac:dyDescent="0.25">
      <c r="A29" s="99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524</v>
      </c>
      <c r="B31" s="62"/>
      <c r="C31" s="63">
        <f>SUM(C32:C38)</f>
        <v>9311457.379999999</v>
      </c>
    </row>
    <row r="32" spans="1:3" ht="9.75" customHeight="1" x14ac:dyDescent="0.25">
      <c r="A32" s="99" t="s">
        <v>525</v>
      </c>
      <c r="B32" s="59" t="s">
        <v>234</v>
      </c>
      <c r="C32" s="58">
        <v>932714.46</v>
      </c>
    </row>
    <row r="33" spans="1:3" ht="9.75" customHeight="1" x14ac:dyDescent="0.25">
      <c r="A33" s="99" t="s">
        <v>526</v>
      </c>
      <c r="B33" s="59" t="s">
        <v>243</v>
      </c>
      <c r="C33" s="58">
        <v>0</v>
      </c>
    </row>
    <row r="34" spans="1:3" ht="9.75" customHeight="1" x14ac:dyDescent="0.25">
      <c r="A34" s="99" t="s">
        <v>527</v>
      </c>
      <c r="B34" s="59" t="s">
        <v>246</v>
      </c>
      <c r="C34" s="58">
        <v>6989889.04</v>
      </c>
    </row>
    <row r="35" spans="1:3" ht="9.75" customHeight="1" x14ac:dyDescent="0.25">
      <c r="A35" s="99" t="s">
        <v>528</v>
      </c>
      <c r="B35" s="59" t="s">
        <v>252</v>
      </c>
      <c r="C35" s="58">
        <v>1388853.88</v>
      </c>
    </row>
    <row r="36" spans="1:3" ht="9.75" customHeight="1" x14ac:dyDescent="0.25">
      <c r="A36" s="99" t="s">
        <v>529</v>
      </c>
      <c r="B36" s="59" t="s">
        <v>262</v>
      </c>
      <c r="C36" s="58">
        <v>0</v>
      </c>
    </row>
    <row r="37" spans="1:3" ht="9.75" customHeight="1" x14ac:dyDescent="0.25">
      <c r="A37" s="99" t="s">
        <v>530</v>
      </c>
      <c r="B37" s="59" t="s">
        <v>531</v>
      </c>
      <c r="C37" s="58">
        <v>0</v>
      </c>
    </row>
    <row r="38" spans="1:3" ht="9.75" customHeight="1" x14ac:dyDescent="0.25">
      <c r="A38" s="99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30175954.040000003</v>
      </c>
    </row>
    <row r="41" spans="1:3" ht="9.75" customHeight="1" x14ac:dyDescent="0.25">
      <c r="A41" s="1"/>
      <c r="B41" s="1"/>
      <c r="C41" s="1"/>
    </row>
    <row r="42" spans="1:3" ht="20.45" customHeight="1" x14ac:dyDescent="0.25">
      <c r="A42" s="1"/>
      <c r="B42" s="121" t="s">
        <v>66</v>
      </c>
      <c r="C42" s="121"/>
    </row>
    <row r="44" spans="1:3" ht="15" customHeight="1" x14ac:dyDescent="0.25">
      <c r="A44" s="109"/>
      <c r="B44" s="109"/>
      <c r="C44" s="109"/>
    </row>
    <row r="45" spans="1:3" ht="15" customHeight="1" x14ac:dyDescent="0.25">
      <c r="A45" s="109"/>
      <c r="B45" s="109"/>
      <c r="C45" s="109"/>
    </row>
    <row r="46" spans="1:3" ht="15" customHeight="1" x14ac:dyDescent="0.25">
      <c r="A46" s="109"/>
      <c r="B46" s="109"/>
      <c r="C46" s="109"/>
    </row>
    <row r="47" spans="1:3" ht="15" customHeight="1" x14ac:dyDescent="0.25">
      <c r="A47" s="109"/>
      <c r="B47" s="109"/>
      <c r="C47" s="109"/>
    </row>
    <row r="48" spans="1:3" ht="15" customHeight="1" x14ac:dyDescent="0.25">
      <c r="A48" s="109"/>
      <c r="B48" s="109"/>
      <c r="C48" s="109"/>
    </row>
    <row r="49" spans="1:3" ht="15" customHeight="1" x14ac:dyDescent="0.25">
      <c r="A49" s="109"/>
      <c r="B49" s="109"/>
      <c r="C49" s="109"/>
    </row>
    <row r="50" spans="1:3" ht="15" customHeight="1" x14ac:dyDescent="0.25">
      <c r="A50" s="109"/>
      <c r="B50" s="109"/>
      <c r="C50" s="109"/>
    </row>
    <row r="51" spans="1:3" ht="15" customHeight="1" x14ac:dyDescent="0.25">
      <c r="A51" s="109"/>
      <c r="B51" s="109"/>
      <c r="C51" s="109"/>
    </row>
    <row r="52" spans="1:3" ht="15" customHeight="1" x14ac:dyDescent="0.25">
      <c r="A52" s="109"/>
      <c r="B52" s="109"/>
      <c r="C52" s="109"/>
    </row>
  </sheetData>
  <mergeCells count="6">
    <mergeCell ref="B42:C42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8"/>
  <sheetViews>
    <sheetView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9" t="str">
        <f>'Notas a los Edos Financieros'!A1</f>
        <v>Instituto Municipal de Vivienda de León, Guanajuato (IMUVI)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19" t="s">
        <v>535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19" t="str">
        <f>'Notas a los Edos Financieros'!A3</f>
        <v>Del 1 de enero al 31 de marzo de 2024</v>
      </c>
      <c r="B3" s="114"/>
      <c r="C3" s="114"/>
      <c r="D3" s="114"/>
      <c r="E3" s="114"/>
      <c r="F3" s="114"/>
      <c r="G3" s="89" t="s">
        <v>4</v>
      </c>
      <c r="H3" s="81">
        <f>'Notas a los Edos Financieros'!D3</f>
        <v>1</v>
      </c>
      <c r="I3" s="16"/>
      <c r="J3" s="16"/>
    </row>
    <row r="4" spans="1:10" ht="11.25" customHeight="1" x14ac:dyDescent="0.25">
      <c r="A4" s="119" t="s">
        <v>5</v>
      </c>
      <c r="B4" s="114"/>
      <c r="C4" s="114"/>
      <c r="D4" s="114"/>
      <c r="E4" s="114"/>
      <c r="F4" s="114"/>
      <c r="G4" s="89"/>
      <c r="H4" s="81"/>
      <c r="I4" s="16"/>
      <c r="J4" s="16"/>
    </row>
    <row r="5" spans="1:10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9" t="s">
        <v>571</v>
      </c>
      <c r="C39" s="130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72">
        <v>138956679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72">
        <v>-99210868.769999996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72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72">
        <v>39745810.230000004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73">
        <v>39745810.230000004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9" t="s">
        <v>577</v>
      </c>
      <c r="C48" s="130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482</v>
      </c>
      <c r="C49" s="69">
        <v>2024</v>
      </c>
    </row>
    <row r="50" spans="1:4" ht="9.75" customHeight="1" x14ac:dyDescent="0.25">
      <c r="A50" s="16">
        <v>8210</v>
      </c>
      <c r="B50" s="70" t="s">
        <v>578</v>
      </c>
      <c r="C50" s="72">
        <v>-138956679</v>
      </c>
    </row>
    <row r="51" spans="1:4" ht="9.75" customHeight="1" x14ac:dyDescent="0.25">
      <c r="A51" s="16">
        <v>8220</v>
      </c>
      <c r="B51" s="70" t="s">
        <v>579</v>
      </c>
      <c r="C51" s="72">
        <v>117697198.11</v>
      </c>
    </row>
    <row r="52" spans="1:4" ht="9.75" customHeight="1" x14ac:dyDescent="0.25">
      <c r="A52" s="16">
        <v>8230</v>
      </c>
      <c r="B52" s="70" t="s">
        <v>580</v>
      </c>
      <c r="C52" s="72">
        <v>0</v>
      </c>
    </row>
    <row r="53" spans="1:4" ht="9.75" customHeight="1" x14ac:dyDescent="0.25">
      <c r="A53" s="16">
        <v>8240</v>
      </c>
      <c r="B53" s="70" t="s">
        <v>581</v>
      </c>
      <c r="C53" s="72">
        <v>21259480.890000001</v>
      </c>
    </row>
    <row r="54" spans="1:4" ht="9.75" customHeight="1" x14ac:dyDescent="0.25">
      <c r="A54" s="16">
        <v>8250</v>
      </c>
      <c r="B54" s="70" t="s">
        <v>582</v>
      </c>
      <c r="C54" s="72">
        <v>21258626.890000001</v>
      </c>
    </row>
    <row r="55" spans="1:4" ht="9.75" customHeight="1" x14ac:dyDescent="0.25">
      <c r="A55" s="16">
        <v>8260</v>
      </c>
      <c r="B55" s="70" t="s">
        <v>583</v>
      </c>
      <c r="C55" s="72">
        <v>20592987.960000001</v>
      </c>
    </row>
    <row r="56" spans="1:4" ht="9.75" customHeight="1" x14ac:dyDescent="0.25">
      <c r="A56" s="16">
        <v>8270</v>
      </c>
      <c r="B56" s="71" t="s">
        <v>584</v>
      </c>
      <c r="C56" s="73">
        <v>20592987.960000001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66</v>
      </c>
      <c r="C59" s="16"/>
    </row>
    <row r="61" spans="1:4" ht="15" customHeight="1" x14ac:dyDescent="0.25">
      <c r="B61" s="108"/>
      <c r="C61" s="108"/>
      <c r="D61" s="108"/>
    </row>
    <row r="62" spans="1:4" ht="15" customHeight="1" x14ac:dyDescent="0.25">
      <c r="B62" s="108"/>
      <c r="C62" s="108"/>
      <c r="D62" s="108"/>
    </row>
    <row r="63" spans="1:4" ht="15" customHeight="1" x14ac:dyDescent="0.25">
      <c r="B63" s="108"/>
      <c r="C63" s="108"/>
      <c r="D63" s="108"/>
    </row>
    <row r="64" spans="1:4" ht="15" customHeight="1" x14ac:dyDescent="0.25">
      <c r="B64" s="108"/>
      <c r="C64" s="108"/>
      <c r="D64" s="108"/>
    </row>
    <row r="65" spans="2:4" ht="15" customHeight="1" x14ac:dyDescent="0.25">
      <c r="B65" s="108"/>
      <c r="C65" s="108"/>
      <c r="D65" s="108"/>
    </row>
    <row r="66" spans="2:4" ht="15" customHeight="1" x14ac:dyDescent="0.25">
      <c r="B66" s="108"/>
      <c r="C66" s="108"/>
      <c r="D66" s="108"/>
    </row>
    <row r="67" spans="2:4" ht="15" customHeight="1" x14ac:dyDescent="0.25">
      <c r="B67" s="108"/>
      <c r="C67" s="108"/>
      <c r="D67" s="108"/>
    </row>
    <row r="68" spans="2:4" ht="15" customHeight="1" x14ac:dyDescent="0.25">
      <c r="B68" s="108"/>
      <c r="C68" s="108"/>
      <c r="D68" s="108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ESF!Área_de_impresión</vt:lpstr>
      <vt:lpstr>Memoria!Área_de_impresión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Carlo Mota</cp:lastModifiedBy>
  <cp:revision/>
  <cp:lastPrinted>2024-04-19T17:29:42Z</cp:lastPrinted>
  <dcterms:created xsi:type="dcterms:W3CDTF">2024-04-09T21:57:28Z</dcterms:created>
  <dcterms:modified xsi:type="dcterms:W3CDTF">2024-04-23T16:40:56Z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